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Rekapitulace stavby" sheetId="1" r:id="rId1"/>
    <sheet name="01 - Oprava a konzervace ..." sheetId="2" r:id="rId2"/>
    <sheet name="Pokyny pro vyplnění" sheetId="3" r:id="rId3"/>
  </sheets>
  <definedNames>
    <definedName name="_xlnm._FilterDatabase" localSheetId="1" hidden="1">'01 - Oprava a konzervace ...'!$C$87:$K$87</definedName>
    <definedName name="_xlnm.Print_Titles" localSheetId="1">'01 - Oprava a konzervace ...'!$87:$87</definedName>
    <definedName name="_xlnm.Print_Titles" localSheetId="0">'Rekapitulace stavby'!$49:$49</definedName>
    <definedName name="_xlnm.Print_Area" localSheetId="1">'01 - Oprava a konzervace ...'!$C$4:$J$36,'01 - Oprava a konzervace ...'!$C$42:$J$69,'01 - Oprava a konzervace ...'!$C$75:$K$359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<sst xmlns="http://schemas.openxmlformats.org/spreadsheetml/2006/main" count="3299" uniqueCount="584">
  <si>
    <t>Export VZ</t>
  </si>
  <si>
    <t>List obsahuje:</t>
  </si>
  <si>
    <t>3.0</t>
  </si>
  <si>
    <t>ZAMOK</t>
  </si>
  <si>
    <t>False</t>
  </si>
  <si>
    <t>{9ca67905-151a-45f6-ad61-4ca3710977d5}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</si>
  <si>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</si>
  <si>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</si>
  <si>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</si>
  <si>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</si>
  <si>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</si>
  <si>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</si>
  <si>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</si>
  <si>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</si>
  <si>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VACH1371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</si>
  <si>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</si>
  <si>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</si>
  <si>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Hrad Kostomlaty - Oprava a konzervace západní a severní stěny</t>
  </si>
  <si>
    <t>KSO:</t>
  </si>
  <si>
    <t/>
  </si>
  <si>
    <t>CC-CZ:</t>
  </si>
  <si>
    <t>Místo:</t>
  </si>
  <si>
    <t>Kostomlaty pod Milešovkou</t>
  </si>
  <si>
    <t>Datum:</t>
  </si>
  <si>
    <t>27.4.2016</t>
  </si>
  <si>
    <t>Zadavatel:</t>
  </si>
  <si>
    <t>IČ:</t>
  </si>
  <si>
    <t>0,1</t>
  </si>
  <si>
    <t>Obec Kostomlaty pod Milešovkou</t>
  </si>
  <si>
    <t>DIČ:</t>
  </si>
  <si>
    <t>Uchazeč:</t>
  </si>
  <si>
    <t>Vyplň údaj</t>
  </si>
  <si>
    <t>Projektant:</t>
  </si>
  <si>
    <t>Petr Vachulka</t>
  </si>
  <si>
    <t>True</t>
  </si>
  <si>
    <t>Poznámka:</t>
  </si>
  <si>
    <t>Soupis prací je sestaven za využití položek Cenové soustavy ÚRS. Cenové a technické podmínky položek Cenové soustavy ÚRS, které nejsou uvedeny v soupisu prací (tzv.úvodní části katalogů), jsou neomezeně dálkově k dispozici na www.cs-urs.cz. Položky, které nemají ve sloupci "Cenová soustava" 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</si>
  <si>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</si>
  <si>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</si>
  <si>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</si>
  <si>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</si>
  <si>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</si>
  <si>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</si>
  <si>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</si>
  <si>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</si>
  <si>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</si>
  <si>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</si>
  <si>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</si>
  <si>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</si>
  <si>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</si>
  <si>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</si>
  <si>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</si>
  <si>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</si>
  <si>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</si>
  <si>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</si>
  <si>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</si>
  <si>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</si>
  <si>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</si>
  <si>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</si>
  <si>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</si>
  <si>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</si>
  <si>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</si>
  <si>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</si>
  <si>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</si>
  <si>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</si>
  <si>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</si>
  <si>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</si>
  <si>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</si>
  <si>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</si>
  <si>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</si>
  <si>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</si>
  <si>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</si>
  <si>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</si>
  <si>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</si>
  <si>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</si>
  <si>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</si>
  <si>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Oprava a konzervace západní a severní stěny</t>
  </si>
  <si>
    <t>STA</t>
  </si>
  <si>
    <t>1</t>
  </si>
  <si>
    <t>{fbcc451c-4b75-4708-a54c-820a9bd712bb}</t>
  </si>
  <si>
    <t>801 4</t>
  </si>
  <si>
    <t>2</t>
  </si>
  <si>
    <t>Zpět na list:</t>
  </si>
  <si>
    <t>KRYCÍ LIST SOUPISU</t>
  </si>
  <si>
    <t>Objekt:</t>
  </si>
  <si>
    <t>01 - Oprava a konzervace západní a severní stěny</t>
  </si>
  <si>
    <t>12735</t>
  </si>
  <si>
    <t>Kostomlaty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</si>
  <si>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</si>
  <si>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</si>
  <si>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</si>
  <si>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</si>
  <si>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</si>
  <si>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</si>
  <si>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</si>
  <si>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</si>
  <si>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</si>
  <si>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</si>
  <si>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</si>
  <si>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</si>
  <si>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</si>
  <si>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</si>
  <si>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</si>
  <si>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783 - Dokončovací práce - nátěry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</si>
  <si>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</si>
  <si>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</si>
  <si>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</si>
  <si>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</si>
  <si>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</si>
  <si>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</si>
  <si>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</si>
  <si>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</si>
  <si>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</si>
  <si>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</si>
  <si>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</si>
  <si>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</si>
  <si>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</si>
  <si>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</si>
  <si>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</si>
  <si>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</si>
  <si>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</si>
  <si>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</si>
  <si>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</si>
  <si>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</si>
  <si>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</si>
  <si>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317231626.01</t>
  </si>
  <si>
    <t>Zdivo záklenku z kamene na maltu vápennou (bez dodávky kamene-použit stávající)</t>
  </si>
  <si>
    <t>m3</t>
  </si>
  <si>
    <t>4</t>
  </si>
  <si>
    <t>-1629290323</t>
  </si>
  <si>
    <t>PP</t>
  </si>
  <si>
    <t>VV</t>
  </si>
  <si>
    <t>Pro zdění bude použita aktivovaná nastavená vápenná malta, nebo malta z hydraulického vápna.</t>
  </si>
  <si>
    <t>Písek bude mít plynulou zrnitost.</t>
  </si>
  <si>
    <t>Bude použito kvalitní vápno.</t>
  </si>
  <si>
    <t>Barva a struktura malty bude přizpůsobena maltě původní.</t>
  </si>
  <si>
    <t>Bližší popis technologie viz Technická zpráva, str.3, 4.</t>
  </si>
  <si>
    <t>ozn.(12)</t>
  </si>
  <si>
    <t>"záklenek" 1,00</t>
  </si>
  <si>
    <t>317351101</t>
  </si>
  <si>
    <t>Zřízení bednění v do 4 m klenbových pásů válcových</t>
  </si>
  <si>
    <t>m2</t>
  </si>
  <si>
    <t>CS ÚRS 2016 01</t>
  </si>
  <si>
    <t>953344855</t>
  </si>
  <si>
    <t>Bednění klenbových pásů, říms nebo překladů klenbových pásů válcových včetně podpěrné konstrukce do výše 4 m zřízení</t>
  </si>
  <si>
    <t>"záklenek" 2,00</t>
  </si>
  <si>
    <t>317351102</t>
  </si>
  <si>
    <t>Odstranění bednění v do 4 m klenbových pásů válcových</t>
  </si>
  <si>
    <t>-1957166741</t>
  </si>
  <si>
    <t>Bednění klenbových pásů, říms nebo překladů klenbových pásů válcových včetně podpěrné konstrukce do výše 4 m odstranění</t>
  </si>
  <si>
    <t>985221113.01</t>
  </si>
  <si>
    <t>Doplnění zdiva kamenem do vápenné malty se spárami dl přes 12 m/m2</t>
  </si>
  <si>
    <t>685172781</t>
  </si>
  <si>
    <t>P</t>
  </si>
  <si>
    <t>Poznámka k položce:
V cenách nejsou započteny náklady na dodávku kamene - bude použit stávající kámen.
Získání kamene vybraného na staveništi je oceněn položkou 985 22-2111 Sbírání a třídění kamene ručně ze suti s očištěním.</t>
  </si>
  <si>
    <t>rozsah bude upřesněn dle skutečnosti</t>
  </si>
  <si>
    <t>ozn.(2)</t>
  </si>
  <si>
    <t>"západ" 0,50</t>
  </si>
  <si>
    <t>"sever" 1,00</t>
  </si>
  <si>
    <t>ozn.(4)</t>
  </si>
  <si>
    <t>"západ" 0,25</t>
  </si>
  <si>
    <t>"sever" 0,25</t>
  </si>
  <si>
    <t>ozn.(5)</t>
  </si>
  <si>
    <t>"západ" 1,50</t>
  </si>
  <si>
    <t>"sever" 1,60</t>
  </si>
  <si>
    <t>ozn.(6)</t>
  </si>
  <si>
    <t>"západ" 1,00</t>
  </si>
  <si>
    <t>ozn.(8)</t>
  </si>
  <si>
    <t>"západ" 0,70</t>
  </si>
  <si>
    <t>"sever" 0,30</t>
  </si>
  <si>
    <t>ozn.(9)</t>
  </si>
  <si>
    <t>"západ" 1,30</t>
  </si>
  <si>
    <t>ozn.(10)</t>
  </si>
  <si>
    <t>Součet</t>
  </si>
  <si>
    <t>5</t>
  </si>
  <si>
    <t>985223210.01</t>
  </si>
  <si>
    <t>Přezdívání kamenného zdiva do vápenné malty do 1 m3</t>
  </si>
  <si>
    <t>-1020482277</t>
  </si>
  <si>
    <t>Poznámka k položce:
V ceně jsou započteny náklady na odstranění narušených zdících prvků, jejich očištění a zpětné zabudování.</t>
  </si>
  <si>
    <t>ozn.(1)</t>
  </si>
  <si>
    <t>"západ" 5,00</t>
  </si>
  <si>
    <t>6</t>
  </si>
  <si>
    <t>985223211.01</t>
  </si>
  <si>
    <t>Přezdívání kamenného zdiva do vápenné malty do 3 m3</t>
  </si>
  <si>
    <t>-1465099240</t>
  </si>
  <si>
    <t>Přezdívání zdiva do vápenné malty kamenného, objemu přes 1 do 3 m3</t>
  </si>
  <si>
    <t>"západ" 4,00</t>
  </si>
  <si>
    <t>7</t>
  </si>
  <si>
    <t>985223212.01</t>
  </si>
  <si>
    <t>Přezdívání kamenného zdiva do vápenné malty přes 3 m3</t>
  </si>
  <si>
    <t>-1234571291</t>
  </si>
  <si>
    <t>Přezdívání zdiva do vápenné malty kamenného, objemu přes 3 m3</t>
  </si>
  <si>
    <t>"sever" 27,00</t>
  </si>
  <si>
    <t>8</t>
  </si>
  <si>
    <t>985222111</t>
  </si>
  <si>
    <t>Sbírání a třídění kamene ručně ze suti s očištěním</t>
  </si>
  <si>
    <t>-698338151</t>
  </si>
  <si>
    <t>Sbírání a třídění kamene nebo cihel ručně ze suti s očištěním kamene</t>
  </si>
  <si>
    <t>stávající kámen pro dozdívky a zazdívky (pro přezdění použit stávající vybouraný kámen)</t>
  </si>
  <si>
    <t>1,00+11,40</t>
  </si>
  <si>
    <t>Úpravy povrchů, podlahy a osazování výplní</t>
  </si>
  <si>
    <t>9</t>
  </si>
  <si>
    <t>62-01</t>
  </si>
  <si>
    <t>Očištění ploch</t>
  </si>
  <si>
    <t>1203440597</t>
  </si>
  <si>
    <t>západ vnější</t>
  </si>
  <si>
    <t>"ozn.(1)" 12,00</t>
  </si>
  <si>
    <t>"ozn.(4)" 1,00</t>
  </si>
  <si>
    <t>"ozn.(5)" 37,00</t>
  </si>
  <si>
    <t>"ozn.(6)" 5,00</t>
  </si>
  <si>
    <t>"ozn.(7)" 206,00</t>
  </si>
  <si>
    <t>"ozn.(7a)" 17,00</t>
  </si>
  <si>
    <t>západ vnitřní</t>
  </si>
  <si>
    <t>"ozn.(5)" 5,00</t>
  </si>
  <si>
    <t>"ozn.(7), (8)" 117,00</t>
  </si>
  <si>
    <t>"ozn.(7a)" 10,00</t>
  </si>
  <si>
    <t>sever vnější</t>
  </si>
  <si>
    <t>"ozn.(1)" 36,00</t>
  </si>
  <si>
    <t>"ozn.(5)" 35,00</t>
  </si>
  <si>
    <t>"ozn.(6)" 2,00</t>
  </si>
  <si>
    <t>"ozn.(7)" 130,00</t>
  </si>
  <si>
    <t>"ozn.(7a)" 88,00</t>
  </si>
  <si>
    <t>sever vnitřní</t>
  </si>
  <si>
    <t>"ozn.(5)" 3,00</t>
  </si>
  <si>
    <t>"ozn.(7)" 181,00</t>
  </si>
  <si>
    <t>"ozn.(7a)" 12,00</t>
  </si>
  <si>
    <t>"ozn.(10)" 5,00</t>
  </si>
  <si>
    <t>10</t>
  </si>
  <si>
    <t>62-02</t>
  </si>
  <si>
    <t>Spárování kamenného zdiva hloubky do 5cm, vč.vysekání spar (dodávka+montáž)</t>
  </si>
  <si>
    <t>-181537965</t>
  </si>
  <si>
    <t>Pro spárování bude použita aktivovaná nastavená vápenná malta, nebo malta z hydraulického vápna.</t>
  </si>
  <si>
    <t xml:space="preserve">Spárovací malta bude svoji skladbou, strukturou, barevností a úpravou v největší možné míře odpovídat spárovací maltě původní. </t>
  </si>
  <si>
    <t xml:space="preserve">Vzorky spárování schválí památkový a stavební dozor.  </t>
  </si>
  <si>
    <t>Rozsah upřesněn během realizace, pro rozpočet odhad 50% ploch u opravovaných částí a 100% u nově dozdívaných nebo přezdívaných částí.</t>
  </si>
  <si>
    <t>"ozn.(7)" 206,00*0,50</t>
  </si>
  <si>
    <t>"ozn.(7a)" 17,00*0,20</t>
  </si>
  <si>
    <t>"ozn.(7), (8)" 117,00*0,50</t>
  </si>
  <si>
    <t>"ozn.(7a)" 10,00*0,20</t>
  </si>
  <si>
    <t>"ozn.(7)" 130,00*0,50</t>
  </si>
  <si>
    <t>"ozn.(7a)" 88,00*0,20</t>
  </si>
  <si>
    <t>"ozn.(7)" 181,00*0,50</t>
  </si>
  <si>
    <t>"ozn.(7a)" 12,00*0,20</t>
  </si>
  <si>
    <t>spárydo5</t>
  </si>
  <si>
    <t>11</t>
  </si>
  <si>
    <t>62-03</t>
  </si>
  <si>
    <t>Spárování kamenného zdiva hloubky přes 5cm, vč.vysekání spar (dodávka+montáž)</t>
  </si>
  <si>
    <t>-851523954</t>
  </si>
  <si>
    <t>Rozsah upřesněn během realizace, pro rozpočet odhad 30% ploch u opravovaných částí.</t>
  </si>
  <si>
    <t>"ozn.(7)" 206,00*0,30</t>
  </si>
  <si>
    <t>"ozn.(7), (8)" 117,00*0,30</t>
  </si>
  <si>
    <t>"ozn.(7)" 130,00*0,30</t>
  </si>
  <si>
    <t>"ozn.(7)" 181,00*0,30</t>
  </si>
  <si>
    <t>spárypřes5</t>
  </si>
  <si>
    <t>12</t>
  </si>
  <si>
    <t>62-04</t>
  </si>
  <si>
    <t>Injektáž trhlin (dodávka+montáž)</t>
  </si>
  <si>
    <t>1469465554</t>
  </si>
  <si>
    <t>Trhliny širší než 3 cm se budou injektovat pomocí trubek zatmelených do trhliny ve vzdálenosti 30 – 50 cm.</t>
  </si>
  <si>
    <t>Injektáž pod tlakem do 0,2 MPa odspodu.</t>
  </si>
  <si>
    <t>Při injektáži nesmí dojít ke znečištění povrchu zdiva injekční směsí.</t>
  </si>
  <si>
    <t>Pro injektáž se užije aktivovaná vápenocementová směs (bez písku) o objemovém poměru 1:1.</t>
  </si>
  <si>
    <t>Rozsah upřesněn během realizace, pro rozpočet odhad 5% ploch u opravovaných částí.</t>
  </si>
  <si>
    <t>"ozn.(7)" 206,00*0,05</t>
  </si>
  <si>
    <t>"ozn.(7), (8)" 117,00*0,05</t>
  </si>
  <si>
    <t>"ozn.(7)" 130,00*0,05</t>
  </si>
  <si>
    <t>"ozn.(7)" 181,00*0,05</t>
  </si>
  <si>
    <t>13</t>
  </si>
  <si>
    <t>62-05</t>
  </si>
  <si>
    <t>Konzervace zachovaného spárování a omítek opakovaným napouštěním vápennou vodou (nikoliv pačokem!) (dodávka+montáž)</t>
  </si>
  <si>
    <t>-983062914</t>
  </si>
  <si>
    <t xml:space="preserve">Bude provedeno několik desítek cyklů ((čirá vápenná voda aplikovaná 2x denně za příznivého teplého počasí, celkově 80-100x). </t>
  </si>
  <si>
    <t xml:space="preserve">Současně budou okraje uvolněných maltových vrstev upevněny jemnou vápennou maltou. </t>
  </si>
  <si>
    <t>Maltou stejného složení jako malta původní se opraví drobná poškození stávajících maltových vrstev.</t>
  </si>
  <si>
    <t>Bude použito uleželé kvalitní vápno.</t>
  </si>
  <si>
    <t>"dle pol.Očištění ploch" 963,00</t>
  </si>
  <si>
    <t>"odpočet opr.spárování" -(544,40+190,20+31,70)</t>
  </si>
  <si>
    <t>14</t>
  </si>
  <si>
    <t>62-06</t>
  </si>
  <si>
    <t>Stabilizace koruny bentonitem tl.10cm (dodávka+montáž)</t>
  </si>
  <si>
    <t>1231282469</t>
  </si>
  <si>
    <t>ozn.(3)</t>
  </si>
  <si>
    <t>"západ" 10,00</t>
  </si>
  <si>
    <t>"sever" 23,00</t>
  </si>
  <si>
    <t>62-07</t>
  </si>
  <si>
    <t>Osazení suchomilných rostlin vč.zeminy (do podélných drážek v bentonitu) (dodávka+montáž)</t>
  </si>
  <si>
    <t>1964181891</t>
  </si>
  <si>
    <t>94</t>
  </si>
  <si>
    <t>Lešení a stavební výtahy</t>
  </si>
  <si>
    <t>16</t>
  </si>
  <si>
    <t>941121112</t>
  </si>
  <si>
    <t>Montáž lešení řadového trubkového těžkého s podlahami zatížení do 300 kg/m2 š do 1,5 m v do 20 m</t>
  </si>
  <si>
    <t>1723933419</t>
  </si>
  <si>
    <t>Montáž lešení řadového trubkového těžkého pracovního s podlahami z fošen nebo dílců min. tl. 38 mm, s provozním zatížením tř. 4 do 300 kg/m2 šířky tř. W15 přes 1,5 do 1,8 m, výšky přes 10 do 20 m</t>
  </si>
  <si>
    <t>"západ vnější" 320,00</t>
  </si>
  <si>
    <t>"západ vnitřní" 230,00</t>
  </si>
  <si>
    <t>"sever vnější" 450,00</t>
  </si>
  <si>
    <t>"sever vnitřní" 380,00</t>
  </si>
  <si>
    <t>17</t>
  </si>
  <si>
    <t>941121212</t>
  </si>
  <si>
    <t>Příplatek k lešení řadovému trubkovému těžkému s podlahami š 1,5 m v 20 m za první a ZKD den použití</t>
  </si>
  <si>
    <t>-1868247736</t>
  </si>
  <si>
    <t>Montáž lešení řadového trubkového těžkého pracovního s podlahami Příplatek za první a každý další den použití lešení k ceně -1112</t>
  </si>
  <si>
    <t>1380,00*150</t>
  </si>
  <si>
    <t>18</t>
  </si>
  <si>
    <t>941121812</t>
  </si>
  <si>
    <t>Demontáž lešení řadového trubkového těžkého s podlahami zatížení do 300 kg/m2 š do 1,5 m v do 20 m</t>
  </si>
  <si>
    <t>-1029265375</t>
  </si>
  <si>
    <t>Demontáž lešení řadového trubkového těžkého pracovního s podlahami z fošen nebo dílců min. tl. 38 mm, s provozním zatížením tř. 4 do 300 kg/m2 šířky tř. W15 přes 1,5 do 1,8 m, výšky přes 10 do 20 m</t>
  </si>
  <si>
    <t>19</t>
  </si>
  <si>
    <t>94-01</t>
  </si>
  <si>
    <t>Příplatek na ztížené podmínky stavby lešení - svažitý terén u vnějších stěn (délka západní stěny 23,00 m, délka severní stěny 32,0 m)</t>
  </si>
  <si>
    <t>kmpl</t>
  </si>
  <si>
    <t>904889854</t>
  </si>
  <si>
    <t>95</t>
  </si>
  <si>
    <t>Různé dokončovací konstrukce a práce pozemních staveb</t>
  </si>
  <si>
    <t>20</t>
  </si>
  <si>
    <t>95-01</t>
  </si>
  <si>
    <t>Odborný biologický dozor - stavebně-ekologický dozor po celou dobu provádění stavby</t>
  </si>
  <si>
    <t>1385978651</t>
  </si>
  <si>
    <t>95-02</t>
  </si>
  <si>
    <t xml:space="preserve">Důkladné podepření a zajištění stávajících konstrukcí stěn, otvorů apod. před započetím a během vlastních stavebních prací </t>
  </si>
  <si>
    <t>-183955760</t>
  </si>
  <si>
    <t>22</t>
  </si>
  <si>
    <t>95-03</t>
  </si>
  <si>
    <t>Pečlivé zdokumentování rozebíraného zdiva s případným označením kamenů</t>
  </si>
  <si>
    <t>-612147005</t>
  </si>
  <si>
    <t>23</t>
  </si>
  <si>
    <t>95-04</t>
  </si>
  <si>
    <t>Příplatek na restaurátorský způsob zajištění stávajících reliktů omítek, krbu a zazděných okenních otvorů (tento zajistí zachování těchto částí původních konstrukcí)</t>
  </si>
  <si>
    <t>1404748288</t>
  </si>
  <si>
    <t>24</t>
  </si>
  <si>
    <t>952901411</t>
  </si>
  <si>
    <t>Vyčištění ostatních objektů při jakékoliv výšce podlaží</t>
  </si>
  <si>
    <t>850895377</t>
  </si>
  <si>
    <t>Vyčištění budov nebo objektů před předáním do užívání ostatních objektů vynesení zbytků stavebního rumu, kropení a 2x zametení podlah, oprášení stěn a výplní otvorů jakékoliv výšky podlaží</t>
  </si>
  <si>
    <t>96</t>
  </si>
  <si>
    <t>Bourání konstrukcí</t>
  </si>
  <si>
    <t>25</t>
  </si>
  <si>
    <t>938121111.01</t>
  </si>
  <si>
    <t>Odstranění náletových rostlin vč.likvidace a následného chemického ošetření (aby neobrážely)</t>
  </si>
  <si>
    <t>-611445128</t>
  </si>
  <si>
    <t>Bude prováděno velice obezřetně,</t>
  </si>
  <si>
    <t>aby v žádném případě nedošlo k zasažení a poškození ostatní zeleně (včetně chráněné).</t>
  </si>
  <si>
    <t>60,00</t>
  </si>
  <si>
    <t>997</t>
  </si>
  <si>
    <t>Přesun sutě</t>
  </si>
  <si>
    <t>26</t>
  </si>
  <si>
    <t>997013215</t>
  </si>
  <si>
    <t>Vnitrostaveništní doprava suti a vybouraných hmot pro budovy v do 18 m ručně</t>
  </si>
  <si>
    <t>t</t>
  </si>
  <si>
    <t>1553641613</t>
  </si>
  <si>
    <t>Vnitrostaveništní doprava suti a vybouraných hmot vodorovně do 50 m svisle ručně (nošením po schodech) pro budovy a haly výšky přes 15 do 18 m</t>
  </si>
  <si>
    <t>"přezdívání zdiva" (29,00+10,00+67,50)*0,20</t>
  </si>
  <si>
    <t>"opr.spárování" 20,687+23,395+1,585</t>
  </si>
  <si>
    <t>27</t>
  </si>
  <si>
    <t>997013511</t>
  </si>
  <si>
    <t>Odvoz suti a vybouraných hmot z meziskládky na skládku do 1 km s naložením a se složením</t>
  </si>
  <si>
    <t>1256346830</t>
  </si>
  <si>
    <t>Odvoz suti a vybouraných hmot z meziskládky na skládku s naložením a se složením, na vzdálenost do 1 km</t>
  </si>
  <si>
    <t>28</t>
  </si>
  <si>
    <t>997013509</t>
  </si>
  <si>
    <t>Příplatek k odvozu suti a vybouraných hmot na skládku ZKD 1 km přes 1 km</t>
  </si>
  <si>
    <t>677731004</t>
  </si>
  <si>
    <t>Odvoz suti a vybouraných hmot na skládku nebo meziskládku se složením, na vzdálenost Příplatek k ceně za každý další i započatý 1 km přes 1 km</t>
  </si>
  <si>
    <t>66,967*24</t>
  </si>
  <si>
    <t>29</t>
  </si>
  <si>
    <t>997013831</t>
  </si>
  <si>
    <t>Poplatek za uložení stavebního směsného odpadu na skládce (skládkovné)</t>
  </si>
  <si>
    <t>836397487</t>
  </si>
  <si>
    <t>Poplatek za uložení stavebního odpadu na skládce (skládkovné) směsného</t>
  </si>
  <si>
    <t>998</t>
  </si>
  <si>
    <t>Přesun hmot</t>
  </si>
  <si>
    <t>30</t>
  </si>
  <si>
    <t>998018003</t>
  </si>
  <si>
    <t>Přesun hmot ruční pro budovy v do 24 m</t>
  </si>
  <si>
    <t>1166028415</t>
  </si>
  <si>
    <t>Přesun hmot pro budovy občanské výstavby, bydlení, výrobu a služby ruční - bez užití mechanizace vodorovná dopravní vzdálenost do 100 m pro budovy s jakoukoliv nosnou konstrukcí výšky přes 12 do 24 m</t>
  </si>
  <si>
    <t>PSV</t>
  </si>
  <si>
    <t>Práce a dodávky PSV</t>
  </si>
  <si>
    <t>762</t>
  </si>
  <si>
    <t>Konstrukce tesařské</t>
  </si>
  <si>
    <t>31</t>
  </si>
  <si>
    <t>762-01</t>
  </si>
  <si>
    <t>Doplnění dubových trámků do otisků původních, vč.povrchové úpravy (dodávka+montáž)</t>
  </si>
  <si>
    <t>1652785936</t>
  </si>
  <si>
    <t>ozn.(11)</t>
  </si>
  <si>
    <t>"sever" 1</t>
  </si>
  <si>
    <t>783</t>
  </si>
  <si>
    <t>Dokončovací práce - nátěry</t>
  </si>
  <si>
    <t>32</t>
  </si>
  <si>
    <t>783-01</t>
  </si>
  <si>
    <t>Konzervace zachovaných zbytků dřeva (dodávka+montáž)</t>
  </si>
  <si>
    <t>98934483</t>
  </si>
  <si>
    <t>VRN</t>
  </si>
  <si>
    <t>Vedlejší rozpočtové náklady</t>
  </si>
  <si>
    <t>33</t>
  </si>
  <si>
    <t>03000100</t>
  </si>
  <si>
    <t>Zařízení staveniště, ostatní vedlejší náklady</t>
  </si>
  <si>
    <t>1024</t>
  </si>
  <si>
    <t>-1367222395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</si>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</sst>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4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357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7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/>
    </xf>
    <xf numFmtId="0" fontId="89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9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89" fillId="0" borderId="27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0" fontId="89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9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1" fillId="0" borderId="24" xfId="0" applyNumberFormat="1" applyFont="1" applyBorder="1" applyAlignment="1">
      <alignment vertical="center"/>
    </xf>
    <xf numFmtId="4" fontId="91" fillId="0" borderId="0" xfId="0" applyNumberFormat="1" applyFont="1" applyBorder="1" applyAlignment="1">
      <alignment vertical="center"/>
    </xf>
    <xf numFmtId="174" fontId="91" fillId="0" borderId="0" xfId="0" applyNumberFormat="1" applyFont="1" applyBorder="1" applyAlignment="1">
      <alignment vertical="center"/>
    </xf>
    <xf numFmtId="4" fontId="91" fillId="0" borderId="25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4" fillId="0" borderId="31" xfId="0" applyNumberFormat="1" applyFont="1" applyBorder="1" applyAlignment="1">
      <alignment vertical="center"/>
    </xf>
    <xf numFmtId="4" fontId="94" fillId="0" borderId="32" xfId="0" applyNumberFormat="1" applyFont="1" applyBorder="1" applyAlignment="1">
      <alignment vertical="center"/>
    </xf>
    <xf numFmtId="174" fontId="94" fillId="0" borderId="32" xfId="0" applyNumberFormat="1" applyFont="1" applyBorder="1" applyAlignment="1">
      <alignment vertical="center"/>
    </xf>
    <xf numFmtId="4" fontId="94" fillId="0" borderId="3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9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90" fillId="0" borderId="0" xfId="0" applyNumberFormat="1" applyFont="1" applyBorder="1" applyAlignment="1">
      <alignment vertical="center"/>
    </xf>
    <xf numFmtId="0" fontId="79" fillId="0" borderId="0" xfId="0" applyFont="1" applyBorder="1" applyAlignment="1" applyProtection="1">
      <alignment horizontal="right" vertical="center"/>
      <protection locked="0"/>
    </xf>
    <xf numFmtId="4" fontId="79" fillId="0" borderId="0" xfId="0" applyNumberFormat="1" applyFont="1" applyBorder="1" applyAlignment="1">
      <alignment vertical="center"/>
    </xf>
    <xf numFmtId="172" fontId="79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 applyProtection="1">
      <alignment vertical="center"/>
      <protection locked="0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89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96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90" fillId="0" borderId="0" xfId="0" applyNumberFormat="1" applyFont="1" applyAlignment="1">
      <alignment/>
    </xf>
    <xf numFmtId="174" fontId="97" fillId="0" borderId="22" xfId="0" applyNumberFormat="1" applyFont="1" applyBorder="1" applyAlignment="1">
      <alignment/>
    </xf>
    <xf numFmtId="174" fontId="97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2" fillId="0" borderId="13" xfId="0" applyFont="1" applyBorder="1" applyAlignment="1">
      <alignment/>
    </xf>
    <xf numFmtId="0" fontId="82" fillId="0" borderId="0" xfId="0" applyFont="1" applyAlignment="1">
      <alignment horizontal="left"/>
    </xf>
    <xf numFmtId="0" fontId="80" fillId="0" borderId="0" xfId="0" applyFont="1" applyAlignment="1">
      <alignment horizontal="left"/>
    </xf>
    <xf numFmtId="0" fontId="82" fillId="0" borderId="0" xfId="0" applyFont="1" applyAlignment="1" applyProtection="1">
      <alignment/>
      <protection locked="0"/>
    </xf>
    <xf numFmtId="4" fontId="80" fillId="0" borderId="0" xfId="0" applyNumberFormat="1" applyFont="1" applyAlignment="1">
      <alignment/>
    </xf>
    <xf numFmtId="0" fontId="82" fillId="0" borderId="24" xfId="0" applyFont="1" applyBorder="1" applyAlignment="1">
      <alignment/>
    </xf>
    <xf numFmtId="0" fontId="82" fillId="0" borderId="0" xfId="0" applyFont="1" applyBorder="1" applyAlignment="1">
      <alignment/>
    </xf>
    <xf numFmtId="174" fontId="82" fillId="0" borderId="0" xfId="0" applyNumberFormat="1" applyFont="1" applyBorder="1" applyAlignment="1">
      <alignment/>
    </xf>
    <xf numFmtId="174" fontId="82" fillId="0" borderId="25" xfId="0" applyNumberFormat="1" applyFont="1" applyBorder="1" applyAlignment="1">
      <alignment/>
    </xf>
    <xf numFmtId="0" fontId="82" fillId="0" borderId="0" xfId="0" applyFont="1" applyAlignment="1">
      <alignment horizontal="center"/>
    </xf>
    <xf numFmtId="4" fontId="82" fillId="0" borderId="0" xfId="0" applyNumberFormat="1" applyFont="1" applyAlignment="1">
      <alignment vertical="center"/>
    </xf>
    <xf numFmtId="0" fontId="82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4" fontId="81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75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79" fillId="23" borderId="36" xfId="0" applyFont="1" applyFill="1" applyBorder="1" applyAlignment="1" applyProtection="1">
      <alignment horizontal="left" vertical="center"/>
      <protection locked="0"/>
    </xf>
    <xf numFmtId="0" fontId="79" fillId="0" borderId="0" xfId="0" applyFont="1" applyBorder="1" applyAlignment="1">
      <alignment horizontal="center" vertical="center"/>
    </xf>
    <xf numFmtId="174" fontId="79" fillId="0" borderId="0" xfId="0" applyNumberFormat="1" applyFont="1" applyBorder="1" applyAlignment="1">
      <alignment vertical="center"/>
    </xf>
    <xf numFmtId="174" fontId="79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83" fillId="0" borderId="13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0" fontId="83" fillId="0" borderId="0" xfId="0" applyFont="1" applyAlignment="1">
      <alignment horizontal="left"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24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5" xfId="0" applyFont="1" applyBorder="1" applyAlignment="1">
      <alignment vertical="center"/>
    </xf>
    <xf numFmtId="0" fontId="84" fillId="0" borderId="13" xfId="0" applyFont="1" applyBorder="1" applyAlignment="1">
      <alignment vertical="center"/>
    </xf>
    <xf numFmtId="0" fontId="98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 wrapText="1"/>
    </xf>
    <xf numFmtId="175" fontId="84" fillId="0" borderId="0" xfId="0" applyNumberFormat="1" applyFont="1" applyBorder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24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99" fillId="0" borderId="0" xfId="0" applyFont="1" applyAlignment="1">
      <alignment vertical="center" wrapText="1"/>
    </xf>
    <xf numFmtId="0" fontId="84" fillId="0" borderId="0" xfId="0" applyFont="1" applyAlignment="1">
      <alignment horizontal="left" vertical="center" wrapText="1"/>
    </xf>
    <xf numFmtId="175" fontId="84" fillId="0" borderId="0" xfId="0" applyNumberFormat="1" applyFont="1" applyAlignment="1">
      <alignment vertical="center"/>
    </xf>
    <xf numFmtId="0" fontId="85" fillId="0" borderId="13" xfId="0" applyFont="1" applyBorder="1" applyAlignment="1">
      <alignment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 wrapText="1"/>
    </xf>
    <xf numFmtId="175" fontId="85" fillId="0" borderId="0" xfId="0" applyNumberFormat="1" applyFont="1" applyBorder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175" fontId="85" fillId="0" borderId="0" xfId="0" applyNumberFormat="1" applyFont="1" applyAlignment="1">
      <alignment vertical="center"/>
    </xf>
    <xf numFmtId="0" fontId="80" fillId="0" borderId="0" xfId="0" applyFont="1" applyBorder="1" applyAlignment="1">
      <alignment horizontal="left"/>
    </xf>
    <xf numFmtId="4" fontId="80" fillId="0" borderId="0" xfId="0" applyNumberFormat="1" applyFont="1" applyBorder="1" applyAlignment="1">
      <alignment/>
    </xf>
    <xf numFmtId="0" fontId="79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74" fontId="79" fillId="0" borderId="32" xfId="0" applyNumberFormat="1" applyFont="1" applyBorder="1" applyAlignment="1">
      <alignment vertical="center"/>
    </xf>
    <xf numFmtId="174" fontId="79" fillId="0" borderId="3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0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79" fillId="0" borderId="0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4" fontId="100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91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93" fillId="0" borderId="0" xfId="0" applyNumberFormat="1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left" vertical="center" wrapText="1"/>
    </xf>
    <xf numFmtId="4" fontId="90" fillId="0" borderId="0" xfId="0" applyNumberFormat="1" applyFont="1" applyAlignment="1">
      <alignment horizontal="right" vertical="center"/>
    </xf>
    <xf numFmtId="4" fontId="90" fillId="0" borderId="0" xfId="0" applyNumberFormat="1" applyFont="1" applyAlignment="1">
      <alignment vertical="center"/>
    </xf>
    <xf numFmtId="0" fontId="8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89" fillId="0" borderId="0" xfId="0" applyFont="1" applyAlignment="1">
      <alignment horizontal="left" vertical="center" wrapText="1"/>
    </xf>
    <xf numFmtId="0" fontId="63" fillId="33" borderId="0" xfId="36" applyFill="1" applyAlignment="1">
      <alignment/>
    </xf>
    <xf numFmtId="0" fontId="101" fillId="0" borderId="0" xfId="36" applyFont="1" applyAlignment="1">
      <alignment horizontal="center" vertical="center"/>
    </xf>
    <xf numFmtId="0" fontId="102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vertical="center"/>
    </xf>
    <xf numFmtId="0" fontId="103" fillId="33" borderId="0" xfId="36" applyFont="1" applyFill="1" applyAlignment="1">
      <alignment vertical="center"/>
    </xf>
    <xf numFmtId="0" fontId="86" fillId="33" borderId="0" xfId="0" applyFont="1" applyFill="1" applyAlignment="1" applyProtection="1">
      <alignment horizontal="left" vertical="center"/>
      <protection/>
    </xf>
    <xf numFmtId="0" fontId="56" fillId="33" borderId="0" xfId="0" applyFont="1" applyFill="1" applyAlignment="1" applyProtection="1">
      <alignment vertical="center"/>
      <protection/>
    </xf>
    <xf numFmtId="0" fontId="102" fillId="33" borderId="0" xfId="0" applyFont="1" applyFill="1" applyAlignment="1" applyProtection="1">
      <alignment horizontal="left" vertical="center"/>
      <protection/>
    </xf>
    <xf numFmtId="0" fontId="103" fillId="33" borderId="0" xfId="36" applyFont="1" applyFill="1" applyAlignment="1" applyProtection="1">
      <alignment vertical="center"/>
      <protection/>
    </xf>
    <xf numFmtId="0" fontId="103" fillId="33" borderId="0" xfId="36" applyFont="1" applyFill="1" applyAlignment="1">
      <alignment vertical="center"/>
    </xf>
    <xf numFmtId="0" fontId="56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11" fillId="0" borderId="42" xfId="47" applyFont="1" applyBorder="1" applyAlignment="1">
      <alignment horizontal="left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3" xfId="47" applyFont="1" applyBorder="1" applyAlignment="1">
      <alignment vertical="center" wrapText="1"/>
      <protection locked="0"/>
    </xf>
    <xf numFmtId="0" fontId="56" fillId="0" borderId="42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1" fillId="0" borderId="42" xfId="47" applyFont="1" applyBorder="1" applyAlignment="1">
      <alignment horizontal="left" vertical="center"/>
      <protection locked="0"/>
    </xf>
    <xf numFmtId="0" fontId="11" fillId="0" borderId="42" xfId="47" applyFont="1" applyBorder="1" applyAlignment="1">
      <alignment horizontal="center" vertical="center"/>
      <protection locked="0"/>
    </xf>
    <xf numFmtId="0" fontId="6" fillId="0" borderId="42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3" xfId="47" applyFont="1" applyBorder="1" applyAlignment="1">
      <alignment horizontal="left" vertical="center"/>
      <protection locked="0"/>
    </xf>
    <xf numFmtId="0" fontId="56" fillId="0" borderId="42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56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6" fillId="0" borderId="42" xfId="47" applyFont="1" applyBorder="1" applyAlignment="1">
      <alignment vertical="center"/>
      <protection locked="0"/>
    </xf>
    <xf numFmtId="0" fontId="11" fillId="0" borderId="42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2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1" fillId="0" borderId="42" xfId="47" applyFont="1" applyBorder="1" applyAlignment="1">
      <alignment horizontal="left"/>
      <protection locked="0"/>
    </xf>
    <xf numFmtId="0" fontId="6" fillId="0" borderId="42" xfId="47" applyFont="1" applyBorder="1" applyAlignment="1">
      <alignment/>
      <protection locked="0"/>
    </xf>
    <xf numFmtId="0" fontId="11" fillId="0" borderId="42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F064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1C8C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F0647.tmp" descr="C:\KrosData\System\Temp\radF064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1C8C6.tmp" descr="C:\KrosData\System\Temp\rad1C8C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61" t="s">
        <v>0</v>
      </c>
      <c r="B1" s="262"/>
      <c r="C1" s="262"/>
      <c r="D1" s="263" t="s">
        <v>1</v>
      </c>
      <c r="E1" s="262"/>
      <c r="F1" s="262"/>
      <c r="G1" s="262"/>
      <c r="H1" s="262"/>
      <c r="I1" s="262"/>
      <c r="J1" s="262"/>
      <c r="K1" s="264" t="s">
        <v>401</v>
      </c>
      <c r="L1" s="264"/>
      <c r="M1" s="264"/>
      <c r="N1" s="264"/>
      <c r="O1" s="264"/>
      <c r="P1" s="264"/>
      <c r="Q1" s="264"/>
      <c r="R1" s="264"/>
      <c r="S1" s="264"/>
      <c r="T1" s="262"/>
      <c r="U1" s="262"/>
      <c r="V1" s="262"/>
      <c r="W1" s="264" t="s">
        <v>402</v>
      </c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56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75" customHeight="1"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S2" s="17" t="s">
        <v>6</v>
      </c>
      <c r="BT2" s="17" t="s">
        <v>7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2:71" ht="36.7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2:71" ht="14.25" customHeight="1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220" t="s">
        <v>14</v>
      </c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"/>
      <c r="AQ5" s="24"/>
      <c r="BE5" s="216" t="s">
        <v>15</v>
      </c>
      <c r="BS5" s="17" t="s">
        <v>6</v>
      </c>
    </row>
    <row r="6" spans="2:71" ht="36.7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222" t="s">
        <v>17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"/>
      <c r="AQ6" s="24"/>
      <c r="BE6" s="217"/>
      <c r="BS6" s="17" t="s">
        <v>6</v>
      </c>
    </row>
    <row r="7" spans="2:71" ht="14.25" customHeight="1">
      <c r="B7" s="21"/>
      <c r="C7" s="22"/>
      <c r="D7" s="30" t="s">
        <v>18</v>
      </c>
      <c r="E7" s="22"/>
      <c r="F7" s="22"/>
      <c r="G7" s="22"/>
      <c r="H7" s="22"/>
      <c r="I7" s="22"/>
      <c r="J7" s="22"/>
      <c r="K7" s="28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20</v>
      </c>
      <c r="AL7" s="22"/>
      <c r="AM7" s="22"/>
      <c r="AN7" s="28" t="s">
        <v>19</v>
      </c>
      <c r="AO7" s="22"/>
      <c r="AP7" s="22"/>
      <c r="AQ7" s="24"/>
      <c r="BE7" s="217"/>
      <c r="BS7" s="17" t="s">
        <v>6</v>
      </c>
    </row>
    <row r="8" spans="2:71" ht="14.25" customHeight="1">
      <c r="B8" s="21"/>
      <c r="C8" s="22"/>
      <c r="D8" s="30" t="s">
        <v>21</v>
      </c>
      <c r="E8" s="22"/>
      <c r="F8" s="22"/>
      <c r="G8" s="22"/>
      <c r="H8" s="22"/>
      <c r="I8" s="22"/>
      <c r="J8" s="22"/>
      <c r="K8" s="28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23</v>
      </c>
      <c r="AL8" s="22"/>
      <c r="AM8" s="22"/>
      <c r="AN8" s="31" t="s">
        <v>24</v>
      </c>
      <c r="AO8" s="22"/>
      <c r="AP8" s="22"/>
      <c r="AQ8" s="24"/>
      <c r="BE8" s="217"/>
      <c r="BS8" s="17" t="s">
        <v>6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217"/>
      <c r="BS9" s="17" t="s">
        <v>6</v>
      </c>
    </row>
    <row r="10" spans="2:71" ht="14.25" customHeight="1">
      <c r="B10" s="21"/>
      <c r="C10" s="22"/>
      <c r="D10" s="30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26</v>
      </c>
      <c r="AL10" s="22"/>
      <c r="AM10" s="22"/>
      <c r="AN10" s="28" t="s">
        <v>19</v>
      </c>
      <c r="AO10" s="22"/>
      <c r="AP10" s="22"/>
      <c r="AQ10" s="24"/>
      <c r="BE10" s="217"/>
      <c r="BS10" s="17" t="s">
        <v>27</v>
      </c>
    </row>
    <row r="11" spans="2:71" ht="18" customHeight="1">
      <c r="B11" s="21"/>
      <c r="C11" s="22"/>
      <c r="D11" s="22"/>
      <c r="E11" s="28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29</v>
      </c>
      <c r="AL11" s="22"/>
      <c r="AM11" s="22"/>
      <c r="AN11" s="28" t="s">
        <v>19</v>
      </c>
      <c r="AO11" s="22"/>
      <c r="AP11" s="22"/>
      <c r="AQ11" s="24"/>
      <c r="BE11" s="217"/>
      <c r="BS11" s="17" t="s">
        <v>27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217"/>
      <c r="BS12" s="17" t="s">
        <v>27</v>
      </c>
    </row>
    <row r="13" spans="2:71" ht="14.25" customHeight="1">
      <c r="B13" s="21"/>
      <c r="C13" s="22"/>
      <c r="D13" s="30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26</v>
      </c>
      <c r="AL13" s="22"/>
      <c r="AM13" s="22"/>
      <c r="AN13" s="32" t="s">
        <v>31</v>
      </c>
      <c r="AO13" s="22"/>
      <c r="AP13" s="22"/>
      <c r="AQ13" s="24"/>
      <c r="BE13" s="217"/>
      <c r="BS13" s="17" t="s">
        <v>27</v>
      </c>
    </row>
    <row r="14" spans="2:71" ht="15">
      <c r="B14" s="21"/>
      <c r="C14" s="22"/>
      <c r="D14" s="22"/>
      <c r="E14" s="223" t="s">
        <v>31</v>
      </c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30" t="s">
        <v>29</v>
      </c>
      <c r="AL14" s="22"/>
      <c r="AM14" s="22"/>
      <c r="AN14" s="32" t="s">
        <v>31</v>
      </c>
      <c r="AO14" s="22"/>
      <c r="AP14" s="22"/>
      <c r="AQ14" s="24"/>
      <c r="BE14" s="217"/>
      <c r="BS14" s="17" t="s">
        <v>27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217"/>
      <c r="BS15" s="17" t="s">
        <v>4</v>
      </c>
    </row>
    <row r="16" spans="2:71" ht="14.25" customHeight="1">
      <c r="B16" s="21"/>
      <c r="C16" s="22"/>
      <c r="D16" s="30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26</v>
      </c>
      <c r="AL16" s="22"/>
      <c r="AM16" s="22"/>
      <c r="AN16" s="28" t="s">
        <v>19</v>
      </c>
      <c r="AO16" s="22"/>
      <c r="AP16" s="22"/>
      <c r="AQ16" s="24"/>
      <c r="BE16" s="217"/>
      <c r="BS16" s="17" t="s">
        <v>4</v>
      </c>
    </row>
    <row r="17" spans="2:71" ht="18" customHeight="1">
      <c r="B17" s="21"/>
      <c r="C17" s="22"/>
      <c r="D17" s="22"/>
      <c r="E17" s="28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29</v>
      </c>
      <c r="AL17" s="22"/>
      <c r="AM17" s="22"/>
      <c r="AN17" s="28" t="s">
        <v>19</v>
      </c>
      <c r="AO17" s="22"/>
      <c r="AP17" s="22"/>
      <c r="AQ17" s="24"/>
      <c r="BE17" s="217"/>
      <c r="BS17" s="17" t="s">
        <v>34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217"/>
      <c r="BS18" s="17" t="s">
        <v>6</v>
      </c>
    </row>
    <row r="19" spans="2:71" ht="14.25" customHeight="1">
      <c r="B19" s="21"/>
      <c r="C19" s="22"/>
      <c r="D19" s="30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217"/>
      <c r="BS19" s="17" t="s">
        <v>27</v>
      </c>
    </row>
    <row r="20" spans="2:71" ht="48.75" customHeight="1">
      <c r="B20" s="21"/>
      <c r="C20" s="22"/>
      <c r="D20" s="22"/>
      <c r="E20" s="224" t="s">
        <v>36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"/>
      <c r="AP20" s="22"/>
      <c r="AQ20" s="24"/>
      <c r="BE20" s="217"/>
      <c r="BS20" s="17" t="s">
        <v>4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217"/>
    </row>
    <row r="22" spans="2:57" ht="6.7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217"/>
    </row>
    <row r="23" spans="2:57" s="1" customFormat="1" ht="25.5" customHeight="1">
      <c r="B23" s="34"/>
      <c r="C23" s="35"/>
      <c r="D23" s="36" t="s">
        <v>37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225">
        <f>ROUNDUP(AG51,2)</f>
        <v>0</v>
      </c>
      <c r="AL23" s="226"/>
      <c r="AM23" s="226"/>
      <c r="AN23" s="226"/>
      <c r="AO23" s="226"/>
      <c r="AP23" s="35"/>
      <c r="AQ23" s="38"/>
      <c r="BE23" s="218"/>
    </row>
    <row r="24" spans="2:57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18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227" t="s">
        <v>38</v>
      </c>
      <c r="M25" s="228"/>
      <c r="N25" s="228"/>
      <c r="O25" s="228"/>
      <c r="P25" s="35"/>
      <c r="Q25" s="35"/>
      <c r="R25" s="35"/>
      <c r="S25" s="35"/>
      <c r="T25" s="35"/>
      <c r="U25" s="35"/>
      <c r="V25" s="35"/>
      <c r="W25" s="227" t="s">
        <v>39</v>
      </c>
      <c r="X25" s="228"/>
      <c r="Y25" s="228"/>
      <c r="Z25" s="228"/>
      <c r="AA25" s="228"/>
      <c r="AB25" s="228"/>
      <c r="AC25" s="228"/>
      <c r="AD25" s="228"/>
      <c r="AE25" s="228"/>
      <c r="AF25" s="35"/>
      <c r="AG25" s="35"/>
      <c r="AH25" s="35"/>
      <c r="AI25" s="35"/>
      <c r="AJ25" s="35"/>
      <c r="AK25" s="227" t="s">
        <v>40</v>
      </c>
      <c r="AL25" s="228"/>
      <c r="AM25" s="228"/>
      <c r="AN25" s="228"/>
      <c r="AO25" s="228"/>
      <c r="AP25" s="35"/>
      <c r="AQ25" s="38"/>
      <c r="BE25" s="218"/>
    </row>
    <row r="26" spans="2:57" s="2" customFormat="1" ht="14.25" customHeight="1">
      <c r="B26" s="40"/>
      <c r="C26" s="41"/>
      <c r="D26" s="42" t="s">
        <v>41</v>
      </c>
      <c r="E26" s="41"/>
      <c r="F26" s="42" t="s">
        <v>42</v>
      </c>
      <c r="G26" s="41"/>
      <c r="H26" s="41"/>
      <c r="I26" s="41"/>
      <c r="J26" s="41"/>
      <c r="K26" s="41"/>
      <c r="L26" s="229">
        <v>0.21</v>
      </c>
      <c r="M26" s="230"/>
      <c r="N26" s="230"/>
      <c r="O26" s="230"/>
      <c r="P26" s="41"/>
      <c r="Q26" s="41"/>
      <c r="R26" s="41"/>
      <c r="S26" s="41"/>
      <c r="T26" s="41"/>
      <c r="U26" s="41"/>
      <c r="V26" s="41"/>
      <c r="W26" s="231">
        <f>ROUNDUP(AZ51,2)</f>
        <v>0</v>
      </c>
      <c r="X26" s="230"/>
      <c r="Y26" s="230"/>
      <c r="Z26" s="230"/>
      <c r="AA26" s="230"/>
      <c r="AB26" s="230"/>
      <c r="AC26" s="230"/>
      <c r="AD26" s="230"/>
      <c r="AE26" s="230"/>
      <c r="AF26" s="41"/>
      <c r="AG26" s="41"/>
      <c r="AH26" s="41"/>
      <c r="AI26" s="41"/>
      <c r="AJ26" s="41"/>
      <c r="AK26" s="231">
        <f>ROUNDUP(AV51,1)</f>
        <v>0</v>
      </c>
      <c r="AL26" s="230"/>
      <c r="AM26" s="230"/>
      <c r="AN26" s="230"/>
      <c r="AO26" s="230"/>
      <c r="AP26" s="41"/>
      <c r="AQ26" s="43"/>
      <c r="BE26" s="219"/>
    </row>
    <row r="27" spans="2:57" s="2" customFormat="1" ht="14.25" customHeight="1">
      <c r="B27" s="40"/>
      <c r="C27" s="41"/>
      <c r="D27" s="41"/>
      <c r="E27" s="41"/>
      <c r="F27" s="42" t="s">
        <v>43</v>
      </c>
      <c r="G27" s="41"/>
      <c r="H27" s="41"/>
      <c r="I27" s="41"/>
      <c r="J27" s="41"/>
      <c r="K27" s="41"/>
      <c r="L27" s="229">
        <v>0.15</v>
      </c>
      <c r="M27" s="230"/>
      <c r="N27" s="230"/>
      <c r="O27" s="230"/>
      <c r="P27" s="41"/>
      <c r="Q27" s="41"/>
      <c r="R27" s="41"/>
      <c r="S27" s="41"/>
      <c r="T27" s="41"/>
      <c r="U27" s="41"/>
      <c r="V27" s="41"/>
      <c r="W27" s="231">
        <f>ROUNDUP(BA51,2)</f>
        <v>0</v>
      </c>
      <c r="X27" s="230"/>
      <c r="Y27" s="230"/>
      <c r="Z27" s="230"/>
      <c r="AA27" s="230"/>
      <c r="AB27" s="230"/>
      <c r="AC27" s="230"/>
      <c r="AD27" s="230"/>
      <c r="AE27" s="230"/>
      <c r="AF27" s="41"/>
      <c r="AG27" s="41"/>
      <c r="AH27" s="41"/>
      <c r="AI27" s="41"/>
      <c r="AJ27" s="41"/>
      <c r="AK27" s="231">
        <f>ROUNDUP(AW51,1)</f>
        <v>0</v>
      </c>
      <c r="AL27" s="230"/>
      <c r="AM27" s="230"/>
      <c r="AN27" s="230"/>
      <c r="AO27" s="230"/>
      <c r="AP27" s="41"/>
      <c r="AQ27" s="43"/>
      <c r="BE27" s="219"/>
    </row>
    <row r="28" spans="2:57" s="2" customFormat="1" ht="14.25" customHeight="1" hidden="1">
      <c r="B28" s="40"/>
      <c r="C28" s="41"/>
      <c r="D28" s="41"/>
      <c r="E28" s="41"/>
      <c r="F28" s="42" t="s">
        <v>44</v>
      </c>
      <c r="G28" s="41"/>
      <c r="H28" s="41"/>
      <c r="I28" s="41"/>
      <c r="J28" s="41"/>
      <c r="K28" s="41"/>
      <c r="L28" s="229">
        <v>0.21</v>
      </c>
      <c r="M28" s="230"/>
      <c r="N28" s="230"/>
      <c r="O28" s="230"/>
      <c r="P28" s="41"/>
      <c r="Q28" s="41"/>
      <c r="R28" s="41"/>
      <c r="S28" s="41"/>
      <c r="T28" s="41"/>
      <c r="U28" s="41"/>
      <c r="V28" s="41"/>
      <c r="W28" s="231">
        <f>ROUNDUP(BB51,2)</f>
        <v>0</v>
      </c>
      <c r="X28" s="230"/>
      <c r="Y28" s="230"/>
      <c r="Z28" s="230"/>
      <c r="AA28" s="230"/>
      <c r="AB28" s="230"/>
      <c r="AC28" s="230"/>
      <c r="AD28" s="230"/>
      <c r="AE28" s="230"/>
      <c r="AF28" s="41"/>
      <c r="AG28" s="41"/>
      <c r="AH28" s="41"/>
      <c r="AI28" s="41"/>
      <c r="AJ28" s="41"/>
      <c r="AK28" s="231">
        <v>0</v>
      </c>
      <c r="AL28" s="230"/>
      <c r="AM28" s="230"/>
      <c r="AN28" s="230"/>
      <c r="AO28" s="230"/>
      <c r="AP28" s="41"/>
      <c r="AQ28" s="43"/>
      <c r="BE28" s="219"/>
    </row>
    <row r="29" spans="2:57" s="2" customFormat="1" ht="14.25" customHeight="1" hidden="1">
      <c r="B29" s="40"/>
      <c r="C29" s="41"/>
      <c r="D29" s="41"/>
      <c r="E29" s="41"/>
      <c r="F29" s="42" t="s">
        <v>45</v>
      </c>
      <c r="G29" s="41"/>
      <c r="H29" s="41"/>
      <c r="I29" s="41"/>
      <c r="J29" s="41"/>
      <c r="K29" s="41"/>
      <c r="L29" s="229">
        <v>0.15</v>
      </c>
      <c r="M29" s="230"/>
      <c r="N29" s="230"/>
      <c r="O29" s="230"/>
      <c r="P29" s="41"/>
      <c r="Q29" s="41"/>
      <c r="R29" s="41"/>
      <c r="S29" s="41"/>
      <c r="T29" s="41"/>
      <c r="U29" s="41"/>
      <c r="V29" s="41"/>
      <c r="W29" s="231">
        <f>ROUNDUP(BC51,2)</f>
        <v>0</v>
      </c>
      <c r="X29" s="230"/>
      <c r="Y29" s="230"/>
      <c r="Z29" s="230"/>
      <c r="AA29" s="230"/>
      <c r="AB29" s="230"/>
      <c r="AC29" s="230"/>
      <c r="AD29" s="230"/>
      <c r="AE29" s="230"/>
      <c r="AF29" s="41"/>
      <c r="AG29" s="41"/>
      <c r="AH29" s="41"/>
      <c r="AI29" s="41"/>
      <c r="AJ29" s="41"/>
      <c r="AK29" s="231">
        <v>0</v>
      </c>
      <c r="AL29" s="230"/>
      <c r="AM29" s="230"/>
      <c r="AN29" s="230"/>
      <c r="AO29" s="230"/>
      <c r="AP29" s="41"/>
      <c r="AQ29" s="43"/>
      <c r="BE29" s="219"/>
    </row>
    <row r="30" spans="2:57" s="2" customFormat="1" ht="14.25" customHeight="1" hidden="1">
      <c r="B30" s="40"/>
      <c r="C30" s="41"/>
      <c r="D30" s="41"/>
      <c r="E30" s="41"/>
      <c r="F30" s="42" t="s">
        <v>46</v>
      </c>
      <c r="G30" s="41"/>
      <c r="H30" s="41"/>
      <c r="I30" s="41"/>
      <c r="J30" s="41"/>
      <c r="K30" s="41"/>
      <c r="L30" s="229">
        <v>0</v>
      </c>
      <c r="M30" s="230"/>
      <c r="N30" s="230"/>
      <c r="O30" s="230"/>
      <c r="P30" s="41"/>
      <c r="Q30" s="41"/>
      <c r="R30" s="41"/>
      <c r="S30" s="41"/>
      <c r="T30" s="41"/>
      <c r="U30" s="41"/>
      <c r="V30" s="41"/>
      <c r="W30" s="231">
        <f>ROUNDUP(BD51,2)</f>
        <v>0</v>
      </c>
      <c r="X30" s="230"/>
      <c r="Y30" s="230"/>
      <c r="Z30" s="230"/>
      <c r="AA30" s="230"/>
      <c r="AB30" s="230"/>
      <c r="AC30" s="230"/>
      <c r="AD30" s="230"/>
      <c r="AE30" s="230"/>
      <c r="AF30" s="41"/>
      <c r="AG30" s="41"/>
      <c r="AH30" s="41"/>
      <c r="AI30" s="41"/>
      <c r="AJ30" s="41"/>
      <c r="AK30" s="231">
        <v>0</v>
      </c>
      <c r="AL30" s="230"/>
      <c r="AM30" s="230"/>
      <c r="AN30" s="230"/>
      <c r="AO30" s="230"/>
      <c r="AP30" s="41"/>
      <c r="AQ30" s="43"/>
      <c r="BE30" s="219"/>
    </row>
    <row r="31" spans="2:57" s="1" customFormat="1" ht="6.7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18"/>
    </row>
    <row r="32" spans="2:57" s="1" customFormat="1" ht="25.5" customHeight="1">
      <c r="B32" s="34"/>
      <c r="C32" s="44"/>
      <c r="D32" s="45" t="s">
        <v>47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48</v>
      </c>
      <c r="U32" s="46"/>
      <c r="V32" s="46"/>
      <c r="W32" s="46"/>
      <c r="X32" s="232" t="s">
        <v>49</v>
      </c>
      <c r="Y32" s="233"/>
      <c r="Z32" s="233"/>
      <c r="AA32" s="233"/>
      <c r="AB32" s="233"/>
      <c r="AC32" s="46"/>
      <c r="AD32" s="46"/>
      <c r="AE32" s="46"/>
      <c r="AF32" s="46"/>
      <c r="AG32" s="46"/>
      <c r="AH32" s="46"/>
      <c r="AI32" s="46"/>
      <c r="AJ32" s="46"/>
      <c r="AK32" s="234">
        <f>SUM(AK23:AK30)</f>
        <v>0</v>
      </c>
      <c r="AL32" s="233"/>
      <c r="AM32" s="233"/>
      <c r="AN32" s="233"/>
      <c r="AO32" s="235"/>
      <c r="AP32" s="44"/>
      <c r="AQ32" s="48"/>
      <c r="BE32" s="218"/>
    </row>
    <row r="33" spans="2:43" s="1" customFormat="1" ht="6.7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4"/>
    </row>
    <row r="39" spans="2:44" s="1" customFormat="1" ht="36.75" customHeight="1">
      <c r="B39" s="34"/>
      <c r="C39" s="54" t="s">
        <v>50</v>
      </c>
      <c r="AR39" s="34"/>
    </row>
    <row r="40" spans="2:44" s="1" customFormat="1" ht="6.75" customHeight="1">
      <c r="B40" s="34"/>
      <c r="AR40" s="34"/>
    </row>
    <row r="41" spans="2:44" s="3" customFormat="1" ht="14.25" customHeight="1">
      <c r="B41" s="55"/>
      <c r="C41" s="56" t="s">
        <v>13</v>
      </c>
      <c r="L41" s="3" t="str">
        <f>K5</f>
        <v>VACH1371</v>
      </c>
      <c r="AR41" s="55"/>
    </row>
    <row r="42" spans="2:44" s="4" customFormat="1" ht="36.75" customHeight="1">
      <c r="B42" s="57"/>
      <c r="C42" s="58" t="s">
        <v>16</v>
      </c>
      <c r="L42" s="236" t="str">
        <f>K6</f>
        <v>Hrad Kostomlaty - Oprava a konzervace západní a severní stěny</v>
      </c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R42" s="57"/>
    </row>
    <row r="43" spans="2:44" s="1" customFormat="1" ht="6.75" customHeight="1">
      <c r="B43" s="34"/>
      <c r="AR43" s="34"/>
    </row>
    <row r="44" spans="2:44" s="1" customFormat="1" ht="15">
      <c r="B44" s="34"/>
      <c r="C44" s="56" t="s">
        <v>21</v>
      </c>
      <c r="L44" s="59" t="str">
        <f>IF(K8="","",K8)</f>
        <v>Kostomlaty pod Milešovkou</v>
      </c>
      <c r="AI44" s="56" t="s">
        <v>23</v>
      </c>
      <c r="AM44" s="238" t="str">
        <f>IF(AN8="","",AN8)</f>
        <v>27.4.2016</v>
      </c>
      <c r="AN44" s="218"/>
      <c r="AR44" s="34"/>
    </row>
    <row r="45" spans="2:44" s="1" customFormat="1" ht="6.75" customHeight="1">
      <c r="B45" s="34"/>
      <c r="AR45" s="34"/>
    </row>
    <row r="46" spans="2:56" s="1" customFormat="1" ht="15">
      <c r="B46" s="34"/>
      <c r="C46" s="56" t="s">
        <v>25</v>
      </c>
      <c r="L46" s="3" t="str">
        <f>IF(E11="","",E11)</f>
        <v>Obec Kostomlaty pod Milešovkou</v>
      </c>
      <c r="AI46" s="56" t="s">
        <v>32</v>
      </c>
      <c r="AM46" s="239" t="str">
        <f>IF(E17="","",E17)</f>
        <v>Petr Vachulka</v>
      </c>
      <c r="AN46" s="218"/>
      <c r="AO46" s="218"/>
      <c r="AP46" s="218"/>
      <c r="AR46" s="34"/>
      <c r="AS46" s="240" t="s">
        <v>51</v>
      </c>
      <c r="AT46" s="241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4"/>
      <c r="C47" s="56" t="s">
        <v>30</v>
      </c>
      <c r="L47" s="3">
        <f>IF(E14="Vyplň údaj","",E14)</f>
      </c>
      <c r="AR47" s="34"/>
      <c r="AS47" s="242"/>
      <c r="AT47" s="228"/>
      <c r="AU47" s="35"/>
      <c r="AV47" s="35"/>
      <c r="AW47" s="35"/>
      <c r="AX47" s="35"/>
      <c r="AY47" s="35"/>
      <c r="AZ47" s="35"/>
      <c r="BA47" s="35"/>
      <c r="BB47" s="35"/>
      <c r="BC47" s="35"/>
      <c r="BD47" s="64"/>
    </row>
    <row r="48" spans="2:56" s="1" customFormat="1" ht="10.5" customHeight="1">
      <c r="B48" s="34"/>
      <c r="AR48" s="34"/>
      <c r="AS48" s="242"/>
      <c r="AT48" s="228"/>
      <c r="AU48" s="35"/>
      <c r="AV48" s="35"/>
      <c r="AW48" s="35"/>
      <c r="AX48" s="35"/>
      <c r="AY48" s="35"/>
      <c r="AZ48" s="35"/>
      <c r="BA48" s="35"/>
      <c r="BB48" s="35"/>
      <c r="BC48" s="35"/>
      <c r="BD48" s="64"/>
    </row>
    <row r="49" spans="2:56" s="1" customFormat="1" ht="29.25" customHeight="1">
      <c r="B49" s="34"/>
      <c r="C49" s="243" t="s">
        <v>52</v>
      </c>
      <c r="D49" s="244"/>
      <c r="E49" s="244"/>
      <c r="F49" s="244"/>
      <c r="G49" s="244"/>
      <c r="H49" s="65"/>
      <c r="I49" s="245" t="s">
        <v>53</v>
      </c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6" t="s">
        <v>54</v>
      </c>
      <c r="AH49" s="244"/>
      <c r="AI49" s="244"/>
      <c r="AJ49" s="244"/>
      <c r="AK49" s="244"/>
      <c r="AL49" s="244"/>
      <c r="AM49" s="244"/>
      <c r="AN49" s="245" t="s">
        <v>55</v>
      </c>
      <c r="AO49" s="244"/>
      <c r="AP49" s="244"/>
      <c r="AQ49" s="66" t="s">
        <v>56</v>
      </c>
      <c r="AR49" s="34"/>
      <c r="AS49" s="67" t="s">
        <v>57</v>
      </c>
      <c r="AT49" s="68" t="s">
        <v>58</v>
      </c>
      <c r="AU49" s="68" t="s">
        <v>59</v>
      </c>
      <c r="AV49" s="68" t="s">
        <v>60</v>
      </c>
      <c r="AW49" s="68" t="s">
        <v>61</v>
      </c>
      <c r="AX49" s="68" t="s">
        <v>62</v>
      </c>
      <c r="AY49" s="68" t="s">
        <v>63</v>
      </c>
      <c r="AZ49" s="68" t="s">
        <v>64</v>
      </c>
      <c r="BA49" s="68" t="s">
        <v>65</v>
      </c>
      <c r="BB49" s="68" t="s">
        <v>66</v>
      </c>
      <c r="BC49" s="68" t="s">
        <v>67</v>
      </c>
      <c r="BD49" s="69" t="s">
        <v>68</v>
      </c>
    </row>
    <row r="50" spans="2:56" s="1" customFormat="1" ht="10.5" customHeight="1">
      <c r="B50" s="34"/>
      <c r="AR50" s="34"/>
      <c r="AS50" s="70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71" t="s">
        <v>69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250">
        <f>ROUNDUP(AG52,2)</f>
        <v>0</v>
      </c>
      <c r="AH51" s="250"/>
      <c r="AI51" s="250"/>
      <c r="AJ51" s="250"/>
      <c r="AK51" s="250"/>
      <c r="AL51" s="250"/>
      <c r="AM51" s="250"/>
      <c r="AN51" s="251">
        <f>SUM(AG51,AT51)</f>
        <v>0</v>
      </c>
      <c r="AO51" s="251"/>
      <c r="AP51" s="251"/>
      <c r="AQ51" s="73" t="s">
        <v>19</v>
      </c>
      <c r="AR51" s="57"/>
      <c r="AS51" s="74">
        <f>ROUNDUP(AS52,2)</f>
        <v>0</v>
      </c>
      <c r="AT51" s="75">
        <f>ROUNDUP(SUM(AV51:AW51),1)</f>
        <v>0</v>
      </c>
      <c r="AU51" s="76">
        <f>ROUNDUP(AU52,5)</f>
        <v>0</v>
      </c>
      <c r="AV51" s="75">
        <f>ROUNDUP(AZ51*L26,1)</f>
        <v>0</v>
      </c>
      <c r="AW51" s="75">
        <f>ROUNDUP(BA51*L27,1)</f>
        <v>0</v>
      </c>
      <c r="AX51" s="75">
        <f>ROUNDUP(BB51*L26,1)</f>
        <v>0</v>
      </c>
      <c r="AY51" s="75">
        <f>ROUNDUP(BC51*L27,1)</f>
        <v>0</v>
      </c>
      <c r="AZ51" s="75">
        <f>ROUNDUP(AZ52,2)</f>
        <v>0</v>
      </c>
      <c r="BA51" s="75">
        <f>ROUNDUP(BA52,2)</f>
        <v>0</v>
      </c>
      <c r="BB51" s="75">
        <f>ROUNDUP(BB52,2)</f>
        <v>0</v>
      </c>
      <c r="BC51" s="75">
        <f>ROUNDUP(BC52,2)</f>
        <v>0</v>
      </c>
      <c r="BD51" s="77">
        <f>ROUNDUP(BD52,2)</f>
        <v>0</v>
      </c>
      <c r="BS51" s="58" t="s">
        <v>70</v>
      </c>
      <c r="BT51" s="58" t="s">
        <v>71</v>
      </c>
      <c r="BU51" s="78" t="s">
        <v>72</v>
      </c>
      <c r="BV51" s="58" t="s">
        <v>73</v>
      </c>
      <c r="BW51" s="58" t="s">
        <v>5</v>
      </c>
      <c r="BX51" s="58" t="s">
        <v>74</v>
      </c>
      <c r="CL51" s="58" t="s">
        <v>19</v>
      </c>
    </row>
    <row r="52" spans="1:91" s="5" customFormat="1" ht="27" customHeight="1">
      <c r="A52" s="257" t="s">
        <v>403</v>
      </c>
      <c r="B52" s="79"/>
      <c r="C52" s="80"/>
      <c r="D52" s="249" t="s">
        <v>75</v>
      </c>
      <c r="E52" s="248"/>
      <c r="F52" s="248"/>
      <c r="G52" s="248"/>
      <c r="H52" s="248"/>
      <c r="I52" s="81"/>
      <c r="J52" s="249" t="s">
        <v>76</v>
      </c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7">
        <f>'01 - Oprava a konzervace ...'!J27</f>
        <v>0</v>
      </c>
      <c r="AH52" s="248"/>
      <c r="AI52" s="248"/>
      <c r="AJ52" s="248"/>
      <c r="AK52" s="248"/>
      <c r="AL52" s="248"/>
      <c r="AM52" s="248"/>
      <c r="AN52" s="247">
        <f>SUM(AG52,AT52)</f>
        <v>0</v>
      </c>
      <c r="AO52" s="248"/>
      <c r="AP52" s="248"/>
      <c r="AQ52" s="82" t="s">
        <v>77</v>
      </c>
      <c r="AR52" s="79"/>
      <c r="AS52" s="83">
        <v>0</v>
      </c>
      <c r="AT52" s="84">
        <f>ROUNDUP(SUM(AV52:AW52),1)</f>
        <v>0</v>
      </c>
      <c r="AU52" s="85">
        <f>'01 - Oprava a konzervace ...'!P88</f>
        <v>0</v>
      </c>
      <c r="AV52" s="84">
        <f>'01 - Oprava a konzervace ...'!J30</f>
        <v>0</v>
      </c>
      <c r="AW52" s="84">
        <f>'01 - Oprava a konzervace ...'!J31</f>
        <v>0</v>
      </c>
      <c r="AX52" s="84">
        <f>'01 - Oprava a konzervace ...'!J32</f>
        <v>0</v>
      </c>
      <c r="AY52" s="84">
        <f>'01 - Oprava a konzervace ...'!J33</f>
        <v>0</v>
      </c>
      <c r="AZ52" s="84">
        <f>'01 - Oprava a konzervace ...'!F30</f>
        <v>0</v>
      </c>
      <c r="BA52" s="84">
        <f>'01 - Oprava a konzervace ...'!F31</f>
        <v>0</v>
      </c>
      <c r="BB52" s="84">
        <f>'01 - Oprava a konzervace ...'!F32</f>
        <v>0</v>
      </c>
      <c r="BC52" s="84">
        <f>'01 - Oprava a konzervace ...'!F33</f>
        <v>0</v>
      </c>
      <c r="BD52" s="86">
        <f>'01 - Oprava a konzervace ...'!F34</f>
        <v>0</v>
      </c>
      <c r="BT52" s="87" t="s">
        <v>78</v>
      </c>
      <c r="BV52" s="87" t="s">
        <v>73</v>
      </c>
      <c r="BW52" s="87" t="s">
        <v>79</v>
      </c>
      <c r="BX52" s="87" t="s">
        <v>5</v>
      </c>
      <c r="CL52" s="87" t="s">
        <v>80</v>
      </c>
      <c r="CM52" s="87" t="s">
        <v>81</v>
      </c>
    </row>
    <row r="53" spans="2:44" s="1" customFormat="1" ht="30" customHeight="1">
      <c r="B53" s="34"/>
      <c r="AR53" s="34"/>
    </row>
    <row r="54" spans="2:44" s="1" customFormat="1" ht="6.75" customHeight="1"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34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Oprava a konzervace ...'!C2" tooltip="01 - Oprava a konzervace 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6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59"/>
      <c r="C1" s="259"/>
      <c r="D1" s="258" t="s">
        <v>1</v>
      </c>
      <c r="E1" s="259"/>
      <c r="F1" s="260" t="s">
        <v>404</v>
      </c>
      <c r="G1" s="265" t="s">
        <v>405</v>
      </c>
      <c r="H1" s="265"/>
      <c r="I1" s="266"/>
      <c r="J1" s="260" t="s">
        <v>406</v>
      </c>
      <c r="K1" s="258" t="s">
        <v>82</v>
      </c>
      <c r="L1" s="260" t="s">
        <v>407</v>
      </c>
      <c r="M1" s="260"/>
      <c r="N1" s="260"/>
      <c r="O1" s="260"/>
      <c r="P1" s="260"/>
      <c r="Q1" s="260"/>
      <c r="R1" s="260"/>
      <c r="S1" s="260"/>
      <c r="T1" s="260"/>
      <c r="U1" s="256"/>
      <c r="V1" s="25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7" t="s">
        <v>79</v>
      </c>
    </row>
    <row r="3" spans="2:46" ht="6.75" customHeight="1">
      <c r="B3" s="18"/>
      <c r="C3" s="19"/>
      <c r="D3" s="19"/>
      <c r="E3" s="19"/>
      <c r="F3" s="19"/>
      <c r="G3" s="19"/>
      <c r="H3" s="19"/>
      <c r="I3" s="89"/>
      <c r="J3" s="19"/>
      <c r="K3" s="20"/>
      <c r="AT3" s="17" t="s">
        <v>81</v>
      </c>
    </row>
    <row r="4" spans="2:46" ht="36.75" customHeight="1">
      <c r="B4" s="21"/>
      <c r="C4" s="22"/>
      <c r="D4" s="23" t="s">
        <v>83</v>
      </c>
      <c r="E4" s="22"/>
      <c r="F4" s="22"/>
      <c r="G4" s="22"/>
      <c r="H4" s="22"/>
      <c r="I4" s="90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0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0"/>
      <c r="J6" s="22"/>
      <c r="K6" s="24"/>
    </row>
    <row r="7" spans="2:11" ht="22.5" customHeight="1">
      <c r="B7" s="21"/>
      <c r="C7" s="22"/>
      <c r="D7" s="22"/>
      <c r="E7" s="252" t="str">
        <f>'Rekapitulace stavby'!K6</f>
        <v>Hrad Kostomlaty - Oprava a konzervace západní a severní stěny</v>
      </c>
      <c r="F7" s="221"/>
      <c r="G7" s="221"/>
      <c r="H7" s="221"/>
      <c r="I7" s="90"/>
      <c r="J7" s="22"/>
      <c r="K7" s="24"/>
    </row>
    <row r="8" spans="2:11" s="1" customFormat="1" ht="15">
      <c r="B8" s="34"/>
      <c r="C8" s="35"/>
      <c r="D8" s="30" t="s">
        <v>84</v>
      </c>
      <c r="E8" s="35"/>
      <c r="F8" s="35"/>
      <c r="G8" s="35"/>
      <c r="H8" s="35"/>
      <c r="I8" s="91"/>
      <c r="J8" s="35"/>
      <c r="K8" s="38"/>
    </row>
    <row r="9" spans="2:11" s="1" customFormat="1" ht="36.75" customHeight="1">
      <c r="B9" s="34"/>
      <c r="C9" s="35"/>
      <c r="D9" s="35"/>
      <c r="E9" s="253" t="s">
        <v>85</v>
      </c>
      <c r="F9" s="228"/>
      <c r="G9" s="228"/>
      <c r="H9" s="228"/>
      <c r="I9" s="91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1"/>
      <c r="J10" s="35"/>
      <c r="K10" s="38"/>
    </row>
    <row r="11" spans="2:11" s="1" customFormat="1" ht="14.25" customHeight="1">
      <c r="B11" s="34"/>
      <c r="C11" s="35"/>
      <c r="D11" s="30" t="s">
        <v>18</v>
      </c>
      <c r="E11" s="35"/>
      <c r="F11" s="28" t="s">
        <v>80</v>
      </c>
      <c r="G11" s="35"/>
      <c r="H11" s="35"/>
      <c r="I11" s="92" t="s">
        <v>20</v>
      </c>
      <c r="J11" s="28" t="s">
        <v>86</v>
      </c>
      <c r="K11" s="38"/>
    </row>
    <row r="12" spans="2:11" s="1" customFormat="1" ht="14.25" customHeight="1">
      <c r="B12" s="34"/>
      <c r="C12" s="35"/>
      <c r="D12" s="30" t="s">
        <v>21</v>
      </c>
      <c r="E12" s="35"/>
      <c r="F12" s="28" t="s">
        <v>87</v>
      </c>
      <c r="G12" s="35"/>
      <c r="H12" s="35"/>
      <c r="I12" s="92" t="s">
        <v>23</v>
      </c>
      <c r="J12" s="93" t="str">
        <f>'Rekapitulace stavby'!AN8</f>
        <v>27.4.2016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1"/>
      <c r="J13" s="35"/>
      <c r="K13" s="38"/>
    </row>
    <row r="14" spans="2:11" s="1" customFormat="1" ht="14.25" customHeight="1">
      <c r="B14" s="34"/>
      <c r="C14" s="35"/>
      <c r="D14" s="30" t="s">
        <v>25</v>
      </c>
      <c r="E14" s="35"/>
      <c r="F14" s="35"/>
      <c r="G14" s="35"/>
      <c r="H14" s="35"/>
      <c r="I14" s="92" t="s">
        <v>26</v>
      </c>
      <c r="J14" s="28" t="s">
        <v>19</v>
      </c>
      <c r="K14" s="38"/>
    </row>
    <row r="15" spans="2:11" s="1" customFormat="1" ht="18" customHeight="1">
      <c r="B15" s="34"/>
      <c r="C15" s="35"/>
      <c r="D15" s="35"/>
      <c r="E15" s="28" t="s">
        <v>28</v>
      </c>
      <c r="F15" s="35"/>
      <c r="G15" s="35"/>
      <c r="H15" s="35"/>
      <c r="I15" s="92" t="s">
        <v>29</v>
      </c>
      <c r="J15" s="28" t="s">
        <v>19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1"/>
      <c r="J16" s="35"/>
      <c r="K16" s="38"/>
    </row>
    <row r="17" spans="2:11" s="1" customFormat="1" ht="14.25" customHeight="1">
      <c r="B17" s="34"/>
      <c r="C17" s="35"/>
      <c r="D17" s="30" t="s">
        <v>30</v>
      </c>
      <c r="E17" s="35"/>
      <c r="F17" s="35"/>
      <c r="G17" s="35"/>
      <c r="H17" s="35"/>
      <c r="I17" s="92" t="s">
        <v>26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2" t="s">
        <v>29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1"/>
      <c r="J19" s="35"/>
      <c r="K19" s="38"/>
    </row>
    <row r="20" spans="2:11" s="1" customFormat="1" ht="14.25" customHeight="1">
      <c r="B20" s="34"/>
      <c r="C20" s="35"/>
      <c r="D20" s="30" t="s">
        <v>32</v>
      </c>
      <c r="E20" s="35"/>
      <c r="F20" s="35"/>
      <c r="G20" s="35"/>
      <c r="H20" s="35"/>
      <c r="I20" s="92" t="s">
        <v>26</v>
      </c>
      <c r="J20" s="28" t="s">
        <v>19</v>
      </c>
      <c r="K20" s="38"/>
    </row>
    <row r="21" spans="2:11" s="1" customFormat="1" ht="18" customHeight="1">
      <c r="B21" s="34"/>
      <c r="C21" s="35"/>
      <c r="D21" s="35"/>
      <c r="E21" s="28" t="s">
        <v>33</v>
      </c>
      <c r="F21" s="35"/>
      <c r="G21" s="35"/>
      <c r="H21" s="35"/>
      <c r="I21" s="92" t="s">
        <v>29</v>
      </c>
      <c r="J21" s="28" t="s">
        <v>19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1"/>
      <c r="J22" s="35"/>
      <c r="K22" s="38"/>
    </row>
    <row r="23" spans="2:11" s="1" customFormat="1" ht="14.25" customHeight="1">
      <c r="B23" s="34"/>
      <c r="C23" s="35"/>
      <c r="D23" s="30" t="s">
        <v>35</v>
      </c>
      <c r="E23" s="35"/>
      <c r="F23" s="35"/>
      <c r="G23" s="35"/>
      <c r="H23" s="35"/>
      <c r="I23" s="91"/>
      <c r="J23" s="35"/>
      <c r="K23" s="38"/>
    </row>
    <row r="24" spans="2:11" s="6" customFormat="1" ht="48.75" customHeight="1">
      <c r="B24" s="94"/>
      <c r="C24" s="95"/>
      <c r="D24" s="95"/>
      <c r="E24" s="224" t="s">
        <v>36</v>
      </c>
      <c r="F24" s="254"/>
      <c r="G24" s="254"/>
      <c r="H24" s="254"/>
      <c r="I24" s="96"/>
      <c r="J24" s="95"/>
      <c r="K24" s="97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1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98"/>
      <c r="J26" s="61"/>
      <c r="K26" s="99"/>
    </row>
    <row r="27" spans="2:11" s="1" customFormat="1" ht="24.75" customHeight="1">
      <c r="B27" s="34"/>
      <c r="C27" s="35"/>
      <c r="D27" s="100" t="s">
        <v>37</v>
      </c>
      <c r="E27" s="35"/>
      <c r="F27" s="35"/>
      <c r="G27" s="35"/>
      <c r="H27" s="35"/>
      <c r="I27" s="91"/>
      <c r="J27" s="101">
        <f>ROUNDUP(J88,2)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98"/>
      <c r="J28" s="61"/>
      <c r="K28" s="99"/>
    </row>
    <row r="29" spans="2:11" s="1" customFormat="1" ht="14.25" customHeight="1">
      <c r="B29" s="34"/>
      <c r="C29" s="35"/>
      <c r="D29" s="35"/>
      <c r="E29" s="35"/>
      <c r="F29" s="39" t="s">
        <v>39</v>
      </c>
      <c r="G29" s="35"/>
      <c r="H29" s="35"/>
      <c r="I29" s="102" t="s">
        <v>38</v>
      </c>
      <c r="J29" s="39" t="s">
        <v>40</v>
      </c>
      <c r="K29" s="38"/>
    </row>
    <row r="30" spans="2:11" s="1" customFormat="1" ht="14.25" customHeight="1">
      <c r="B30" s="34"/>
      <c r="C30" s="35"/>
      <c r="D30" s="42" t="s">
        <v>41</v>
      </c>
      <c r="E30" s="42" t="s">
        <v>42</v>
      </c>
      <c r="F30" s="103">
        <f>ROUNDUP(SUM(BE88:BE359),2)</f>
        <v>0</v>
      </c>
      <c r="G30" s="35"/>
      <c r="H30" s="35"/>
      <c r="I30" s="104">
        <v>0.21</v>
      </c>
      <c r="J30" s="103">
        <f>ROUNDUP(ROUNDUP((SUM(BE88:BE359)),2)*I30,1)</f>
        <v>0</v>
      </c>
      <c r="K30" s="38"/>
    </row>
    <row r="31" spans="2:11" s="1" customFormat="1" ht="14.25" customHeight="1">
      <c r="B31" s="34"/>
      <c r="C31" s="35"/>
      <c r="D31" s="35"/>
      <c r="E31" s="42" t="s">
        <v>43</v>
      </c>
      <c r="F31" s="103">
        <f>ROUNDUP(SUM(BF88:BF359),2)</f>
        <v>0</v>
      </c>
      <c r="G31" s="35"/>
      <c r="H31" s="35"/>
      <c r="I31" s="104">
        <v>0.15</v>
      </c>
      <c r="J31" s="103">
        <f>ROUNDUP(ROUNDUP((SUM(BF88:BF359)),2)*I31,1)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44</v>
      </c>
      <c r="F32" s="103">
        <f>ROUNDUP(SUM(BG88:BG359),2)</f>
        <v>0</v>
      </c>
      <c r="G32" s="35"/>
      <c r="H32" s="35"/>
      <c r="I32" s="104">
        <v>0.21</v>
      </c>
      <c r="J32" s="103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45</v>
      </c>
      <c r="F33" s="103">
        <f>ROUNDUP(SUM(BH88:BH359),2)</f>
        <v>0</v>
      </c>
      <c r="G33" s="35"/>
      <c r="H33" s="35"/>
      <c r="I33" s="104">
        <v>0.15</v>
      </c>
      <c r="J33" s="103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46</v>
      </c>
      <c r="F34" s="103">
        <f>ROUNDUP(SUM(BI88:BI359),2)</f>
        <v>0</v>
      </c>
      <c r="G34" s="35"/>
      <c r="H34" s="35"/>
      <c r="I34" s="104">
        <v>0</v>
      </c>
      <c r="J34" s="103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1"/>
      <c r="J35" s="35"/>
      <c r="K35" s="38"/>
    </row>
    <row r="36" spans="2:11" s="1" customFormat="1" ht="24.75" customHeight="1">
      <c r="B36" s="34"/>
      <c r="C36" s="105"/>
      <c r="D36" s="106" t="s">
        <v>47</v>
      </c>
      <c r="E36" s="65"/>
      <c r="F36" s="65"/>
      <c r="G36" s="107" t="s">
        <v>48</v>
      </c>
      <c r="H36" s="108" t="s">
        <v>49</v>
      </c>
      <c r="I36" s="109"/>
      <c r="J36" s="110">
        <f>SUM(J27:J34)</f>
        <v>0</v>
      </c>
      <c r="K36" s="111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2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3"/>
      <c r="J41" s="53"/>
      <c r="K41" s="114"/>
    </row>
    <row r="42" spans="2:11" s="1" customFormat="1" ht="36.75" customHeight="1">
      <c r="B42" s="34"/>
      <c r="C42" s="23" t="s">
        <v>88</v>
      </c>
      <c r="D42" s="35"/>
      <c r="E42" s="35"/>
      <c r="F42" s="35"/>
      <c r="G42" s="35"/>
      <c r="H42" s="35"/>
      <c r="I42" s="91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1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1"/>
      <c r="J44" s="35"/>
      <c r="K44" s="38"/>
    </row>
    <row r="45" spans="2:11" s="1" customFormat="1" ht="22.5" customHeight="1">
      <c r="B45" s="34"/>
      <c r="C45" s="35"/>
      <c r="D45" s="35"/>
      <c r="E45" s="252" t="str">
        <f>E7</f>
        <v>Hrad Kostomlaty - Oprava a konzervace západní a severní stěny</v>
      </c>
      <c r="F45" s="228"/>
      <c r="G45" s="228"/>
      <c r="H45" s="228"/>
      <c r="I45" s="91"/>
      <c r="J45" s="35"/>
      <c r="K45" s="38"/>
    </row>
    <row r="46" spans="2:11" s="1" customFormat="1" ht="14.25" customHeight="1">
      <c r="B46" s="34"/>
      <c r="C46" s="30" t="s">
        <v>84</v>
      </c>
      <c r="D46" s="35"/>
      <c r="E46" s="35"/>
      <c r="F46" s="35"/>
      <c r="G46" s="35"/>
      <c r="H46" s="35"/>
      <c r="I46" s="91"/>
      <c r="J46" s="35"/>
      <c r="K46" s="38"/>
    </row>
    <row r="47" spans="2:11" s="1" customFormat="1" ht="23.25" customHeight="1">
      <c r="B47" s="34"/>
      <c r="C47" s="35"/>
      <c r="D47" s="35"/>
      <c r="E47" s="253" t="str">
        <f>E9</f>
        <v>01 - Oprava a konzervace západní a severní stěny</v>
      </c>
      <c r="F47" s="228"/>
      <c r="G47" s="228"/>
      <c r="H47" s="228"/>
      <c r="I47" s="91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1"/>
      <c r="J48" s="35"/>
      <c r="K48" s="38"/>
    </row>
    <row r="49" spans="2:11" s="1" customFormat="1" ht="18" customHeight="1">
      <c r="B49" s="34"/>
      <c r="C49" s="30" t="s">
        <v>21</v>
      </c>
      <c r="D49" s="35"/>
      <c r="E49" s="35"/>
      <c r="F49" s="28" t="str">
        <f>F12</f>
        <v>Kostomlaty</v>
      </c>
      <c r="G49" s="35"/>
      <c r="H49" s="35"/>
      <c r="I49" s="92" t="s">
        <v>23</v>
      </c>
      <c r="J49" s="93" t="str">
        <f>IF(J12="","",J12)</f>
        <v>27.4.2016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1"/>
      <c r="J50" s="35"/>
      <c r="K50" s="38"/>
    </row>
    <row r="51" spans="2:11" s="1" customFormat="1" ht="15">
      <c r="B51" s="34"/>
      <c r="C51" s="30" t="s">
        <v>25</v>
      </c>
      <c r="D51" s="35"/>
      <c r="E51" s="35"/>
      <c r="F51" s="28" t="str">
        <f>E15</f>
        <v>Obec Kostomlaty pod Milešovkou</v>
      </c>
      <c r="G51" s="35"/>
      <c r="H51" s="35"/>
      <c r="I51" s="92" t="s">
        <v>32</v>
      </c>
      <c r="J51" s="28" t="str">
        <f>E21</f>
        <v>Petr Vachulka</v>
      </c>
      <c r="K51" s="38"/>
    </row>
    <row r="52" spans="2:11" s="1" customFormat="1" ht="14.25" customHeight="1">
      <c r="B52" s="34"/>
      <c r="C52" s="30" t="s">
        <v>30</v>
      </c>
      <c r="D52" s="35"/>
      <c r="E52" s="35"/>
      <c r="F52" s="28">
        <f>IF(E18="","",E18)</f>
      </c>
      <c r="G52" s="35"/>
      <c r="H52" s="35"/>
      <c r="I52" s="91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1"/>
      <c r="J53" s="35"/>
      <c r="K53" s="38"/>
    </row>
    <row r="54" spans="2:11" s="1" customFormat="1" ht="29.25" customHeight="1">
      <c r="B54" s="34"/>
      <c r="C54" s="115" t="s">
        <v>89</v>
      </c>
      <c r="D54" s="105"/>
      <c r="E54" s="105"/>
      <c r="F54" s="105"/>
      <c r="G54" s="105"/>
      <c r="H54" s="105"/>
      <c r="I54" s="116"/>
      <c r="J54" s="117" t="s">
        <v>90</v>
      </c>
      <c r="K54" s="118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1"/>
      <c r="J55" s="35"/>
      <c r="K55" s="38"/>
    </row>
    <row r="56" spans="2:47" s="1" customFormat="1" ht="29.25" customHeight="1">
      <c r="B56" s="34"/>
      <c r="C56" s="119" t="s">
        <v>91</v>
      </c>
      <c r="D56" s="35"/>
      <c r="E56" s="35"/>
      <c r="F56" s="35"/>
      <c r="G56" s="35"/>
      <c r="H56" s="35"/>
      <c r="I56" s="91"/>
      <c r="J56" s="101">
        <f>J88</f>
        <v>0</v>
      </c>
      <c r="K56" s="38"/>
      <c r="AU56" s="17" t="s">
        <v>92</v>
      </c>
    </row>
    <row r="57" spans="2:11" s="7" customFormat="1" ht="24.75" customHeight="1">
      <c r="B57" s="120"/>
      <c r="C57" s="121"/>
      <c r="D57" s="122" t="s">
        <v>93</v>
      </c>
      <c r="E57" s="123"/>
      <c r="F57" s="123"/>
      <c r="G57" s="123"/>
      <c r="H57" s="123"/>
      <c r="I57" s="124"/>
      <c r="J57" s="125">
        <f>J89</f>
        <v>0</v>
      </c>
      <c r="K57" s="126"/>
    </row>
    <row r="58" spans="2:11" s="8" customFormat="1" ht="19.5" customHeight="1">
      <c r="B58" s="127"/>
      <c r="C58" s="128"/>
      <c r="D58" s="129" t="s">
        <v>94</v>
      </c>
      <c r="E58" s="130"/>
      <c r="F58" s="130"/>
      <c r="G58" s="130"/>
      <c r="H58" s="130"/>
      <c r="I58" s="131"/>
      <c r="J58" s="132">
        <f>J90</f>
        <v>0</v>
      </c>
      <c r="K58" s="133"/>
    </row>
    <row r="59" spans="2:11" s="8" customFormat="1" ht="19.5" customHeight="1">
      <c r="B59" s="127"/>
      <c r="C59" s="128"/>
      <c r="D59" s="129" t="s">
        <v>95</v>
      </c>
      <c r="E59" s="130"/>
      <c r="F59" s="130"/>
      <c r="G59" s="130"/>
      <c r="H59" s="130"/>
      <c r="I59" s="131"/>
      <c r="J59" s="132">
        <f>J186</f>
        <v>0</v>
      </c>
      <c r="K59" s="133"/>
    </row>
    <row r="60" spans="2:11" s="8" customFormat="1" ht="19.5" customHeight="1">
      <c r="B60" s="127"/>
      <c r="C60" s="128"/>
      <c r="D60" s="129" t="s">
        <v>96</v>
      </c>
      <c r="E60" s="130"/>
      <c r="F60" s="130"/>
      <c r="G60" s="130"/>
      <c r="H60" s="130"/>
      <c r="I60" s="131"/>
      <c r="J60" s="132">
        <f>J308</f>
        <v>0</v>
      </c>
      <c r="K60" s="133"/>
    </row>
    <row r="61" spans="2:11" s="8" customFormat="1" ht="19.5" customHeight="1">
      <c r="B61" s="127"/>
      <c r="C61" s="128"/>
      <c r="D61" s="129" t="s">
        <v>97</v>
      </c>
      <c r="E61" s="130"/>
      <c r="F61" s="130"/>
      <c r="G61" s="130"/>
      <c r="H61" s="130"/>
      <c r="I61" s="131"/>
      <c r="J61" s="132">
        <f>J322</f>
        <v>0</v>
      </c>
      <c r="K61" s="133"/>
    </row>
    <row r="62" spans="2:11" s="8" customFormat="1" ht="19.5" customHeight="1">
      <c r="B62" s="127"/>
      <c r="C62" s="128"/>
      <c r="D62" s="129" t="s">
        <v>98</v>
      </c>
      <c r="E62" s="130"/>
      <c r="F62" s="130"/>
      <c r="G62" s="130"/>
      <c r="H62" s="130"/>
      <c r="I62" s="131"/>
      <c r="J62" s="132">
        <f>J329</f>
        <v>0</v>
      </c>
      <c r="K62" s="133"/>
    </row>
    <row r="63" spans="2:11" s="8" customFormat="1" ht="19.5" customHeight="1">
      <c r="B63" s="127"/>
      <c r="C63" s="128"/>
      <c r="D63" s="129" t="s">
        <v>99</v>
      </c>
      <c r="E63" s="130"/>
      <c r="F63" s="130"/>
      <c r="G63" s="130"/>
      <c r="H63" s="130"/>
      <c r="I63" s="131"/>
      <c r="J63" s="132">
        <f>J334</f>
        <v>0</v>
      </c>
      <c r="K63" s="133"/>
    </row>
    <row r="64" spans="2:11" s="8" customFormat="1" ht="19.5" customHeight="1">
      <c r="B64" s="127"/>
      <c r="C64" s="128"/>
      <c r="D64" s="129" t="s">
        <v>100</v>
      </c>
      <c r="E64" s="130"/>
      <c r="F64" s="130"/>
      <c r="G64" s="130"/>
      <c r="H64" s="130"/>
      <c r="I64" s="131"/>
      <c r="J64" s="132">
        <f>J347</f>
        <v>0</v>
      </c>
      <c r="K64" s="133"/>
    </row>
    <row r="65" spans="2:11" s="7" customFormat="1" ht="24.75" customHeight="1">
      <c r="B65" s="120"/>
      <c r="C65" s="121"/>
      <c r="D65" s="122" t="s">
        <v>101</v>
      </c>
      <c r="E65" s="123"/>
      <c r="F65" s="123"/>
      <c r="G65" s="123"/>
      <c r="H65" s="123"/>
      <c r="I65" s="124"/>
      <c r="J65" s="125">
        <f>J350</f>
        <v>0</v>
      </c>
      <c r="K65" s="126"/>
    </row>
    <row r="66" spans="2:11" s="8" customFormat="1" ht="19.5" customHeight="1">
      <c r="B66" s="127"/>
      <c r="C66" s="128"/>
      <c r="D66" s="129" t="s">
        <v>102</v>
      </c>
      <c r="E66" s="130"/>
      <c r="F66" s="130"/>
      <c r="G66" s="130"/>
      <c r="H66" s="130"/>
      <c r="I66" s="131"/>
      <c r="J66" s="132">
        <f>J351</f>
        <v>0</v>
      </c>
      <c r="K66" s="133"/>
    </row>
    <row r="67" spans="2:11" s="8" customFormat="1" ht="19.5" customHeight="1">
      <c r="B67" s="127"/>
      <c r="C67" s="128"/>
      <c r="D67" s="129" t="s">
        <v>103</v>
      </c>
      <c r="E67" s="130"/>
      <c r="F67" s="130"/>
      <c r="G67" s="130"/>
      <c r="H67" s="130"/>
      <c r="I67" s="131"/>
      <c r="J67" s="132">
        <f>J356</f>
        <v>0</v>
      </c>
      <c r="K67" s="133"/>
    </row>
    <row r="68" spans="2:11" s="7" customFormat="1" ht="24.75" customHeight="1">
      <c r="B68" s="120"/>
      <c r="C68" s="121"/>
      <c r="D68" s="122" t="s">
        <v>104</v>
      </c>
      <c r="E68" s="123"/>
      <c r="F68" s="123"/>
      <c r="G68" s="123"/>
      <c r="H68" s="123"/>
      <c r="I68" s="124"/>
      <c r="J68" s="125">
        <f>J358</f>
        <v>0</v>
      </c>
      <c r="K68" s="126"/>
    </row>
    <row r="69" spans="2:11" s="1" customFormat="1" ht="21.75" customHeight="1">
      <c r="B69" s="34"/>
      <c r="C69" s="35"/>
      <c r="D69" s="35"/>
      <c r="E69" s="35"/>
      <c r="F69" s="35"/>
      <c r="G69" s="35"/>
      <c r="H69" s="35"/>
      <c r="I69" s="91"/>
      <c r="J69" s="35"/>
      <c r="K69" s="38"/>
    </row>
    <row r="70" spans="2:11" s="1" customFormat="1" ht="6.75" customHeight="1">
      <c r="B70" s="49"/>
      <c r="C70" s="50"/>
      <c r="D70" s="50"/>
      <c r="E70" s="50"/>
      <c r="F70" s="50"/>
      <c r="G70" s="50"/>
      <c r="H70" s="50"/>
      <c r="I70" s="112"/>
      <c r="J70" s="50"/>
      <c r="K70" s="51"/>
    </row>
    <row r="74" spans="2:12" s="1" customFormat="1" ht="6.75" customHeight="1">
      <c r="B74" s="52"/>
      <c r="C74" s="53"/>
      <c r="D74" s="53"/>
      <c r="E74" s="53"/>
      <c r="F74" s="53"/>
      <c r="G74" s="53"/>
      <c r="H74" s="53"/>
      <c r="I74" s="113"/>
      <c r="J74" s="53"/>
      <c r="K74" s="53"/>
      <c r="L74" s="34"/>
    </row>
    <row r="75" spans="2:12" s="1" customFormat="1" ht="36.75" customHeight="1">
      <c r="B75" s="34"/>
      <c r="C75" s="54" t="s">
        <v>105</v>
      </c>
      <c r="I75" s="134"/>
      <c r="L75" s="34"/>
    </row>
    <row r="76" spans="2:12" s="1" customFormat="1" ht="6.75" customHeight="1">
      <c r="B76" s="34"/>
      <c r="I76" s="134"/>
      <c r="L76" s="34"/>
    </row>
    <row r="77" spans="2:12" s="1" customFormat="1" ht="14.25" customHeight="1">
      <c r="B77" s="34"/>
      <c r="C77" s="56" t="s">
        <v>16</v>
      </c>
      <c r="I77" s="134"/>
      <c r="L77" s="34"/>
    </row>
    <row r="78" spans="2:12" s="1" customFormat="1" ht="22.5" customHeight="1">
      <c r="B78" s="34"/>
      <c r="E78" s="255" t="str">
        <f>E7</f>
        <v>Hrad Kostomlaty - Oprava a konzervace západní a severní stěny</v>
      </c>
      <c r="F78" s="218"/>
      <c r="G78" s="218"/>
      <c r="H78" s="218"/>
      <c r="I78" s="134"/>
      <c r="L78" s="34"/>
    </row>
    <row r="79" spans="2:12" s="1" customFormat="1" ht="14.25" customHeight="1">
      <c r="B79" s="34"/>
      <c r="C79" s="56" t="s">
        <v>84</v>
      </c>
      <c r="I79" s="134"/>
      <c r="L79" s="34"/>
    </row>
    <row r="80" spans="2:12" s="1" customFormat="1" ht="23.25" customHeight="1">
      <c r="B80" s="34"/>
      <c r="E80" s="236" t="str">
        <f>E9</f>
        <v>01 - Oprava a konzervace západní a severní stěny</v>
      </c>
      <c r="F80" s="218"/>
      <c r="G80" s="218"/>
      <c r="H80" s="218"/>
      <c r="I80" s="134"/>
      <c r="L80" s="34"/>
    </row>
    <row r="81" spans="2:12" s="1" customFormat="1" ht="6.75" customHeight="1">
      <c r="B81" s="34"/>
      <c r="I81" s="134"/>
      <c r="L81" s="34"/>
    </row>
    <row r="82" spans="2:12" s="1" customFormat="1" ht="18" customHeight="1">
      <c r="B82" s="34"/>
      <c r="C82" s="56" t="s">
        <v>21</v>
      </c>
      <c r="F82" s="135" t="str">
        <f>F12</f>
        <v>Kostomlaty</v>
      </c>
      <c r="I82" s="136" t="s">
        <v>23</v>
      </c>
      <c r="J82" s="60" t="str">
        <f>IF(J12="","",J12)</f>
        <v>27.4.2016</v>
      </c>
      <c r="L82" s="34"/>
    </row>
    <row r="83" spans="2:12" s="1" customFormat="1" ht="6.75" customHeight="1">
      <c r="B83" s="34"/>
      <c r="I83" s="134"/>
      <c r="L83" s="34"/>
    </row>
    <row r="84" spans="2:12" s="1" customFormat="1" ht="15">
      <c r="B84" s="34"/>
      <c r="C84" s="56" t="s">
        <v>25</v>
      </c>
      <c r="F84" s="135" t="str">
        <f>E15</f>
        <v>Obec Kostomlaty pod Milešovkou</v>
      </c>
      <c r="I84" s="136" t="s">
        <v>32</v>
      </c>
      <c r="J84" s="135" t="str">
        <f>E21</f>
        <v>Petr Vachulka</v>
      </c>
      <c r="L84" s="34"/>
    </row>
    <row r="85" spans="2:12" s="1" customFormat="1" ht="14.25" customHeight="1">
      <c r="B85" s="34"/>
      <c r="C85" s="56" t="s">
        <v>30</v>
      </c>
      <c r="F85" s="135">
        <f>IF(E18="","",E18)</f>
      </c>
      <c r="I85" s="134"/>
      <c r="L85" s="34"/>
    </row>
    <row r="86" spans="2:12" s="1" customFormat="1" ht="9.75" customHeight="1">
      <c r="B86" s="34"/>
      <c r="I86" s="134"/>
      <c r="L86" s="34"/>
    </row>
    <row r="87" spans="2:20" s="9" customFormat="1" ht="29.25" customHeight="1">
      <c r="B87" s="137"/>
      <c r="C87" s="138" t="s">
        <v>106</v>
      </c>
      <c r="D87" s="139" t="s">
        <v>56</v>
      </c>
      <c r="E87" s="139" t="s">
        <v>52</v>
      </c>
      <c r="F87" s="139" t="s">
        <v>107</v>
      </c>
      <c r="G87" s="139" t="s">
        <v>108</v>
      </c>
      <c r="H87" s="139" t="s">
        <v>109</v>
      </c>
      <c r="I87" s="140" t="s">
        <v>110</v>
      </c>
      <c r="J87" s="139" t="s">
        <v>90</v>
      </c>
      <c r="K87" s="141" t="s">
        <v>111</v>
      </c>
      <c r="L87" s="137"/>
      <c r="M87" s="67" t="s">
        <v>112</v>
      </c>
      <c r="N87" s="68" t="s">
        <v>41</v>
      </c>
      <c r="O87" s="68" t="s">
        <v>113</v>
      </c>
      <c r="P87" s="68" t="s">
        <v>114</v>
      </c>
      <c r="Q87" s="68" t="s">
        <v>115</v>
      </c>
      <c r="R87" s="68" t="s">
        <v>116</v>
      </c>
      <c r="S87" s="68" t="s">
        <v>117</v>
      </c>
      <c r="T87" s="69" t="s">
        <v>118</v>
      </c>
    </row>
    <row r="88" spans="2:63" s="1" customFormat="1" ht="29.25" customHeight="1">
      <c r="B88" s="34"/>
      <c r="C88" s="71" t="s">
        <v>91</v>
      </c>
      <c r="I88" s="134"/>
      <c r="J88" s="142">
        <f>BK88</f>
        <v>0</v>
      </c>
      <c r="L88" s="34"/>
      <c r="M88" s="70"/>
      <c r="N88" s="61"/>
      <c r="O88" s="61"/>
      <c r="P88" s="143">
        <f>P89+P350+P358</f>
        <v>0</v>
      </c>
      <c r="Q88" s="61"/>
      <c r="R88" s="143">
        <f>R89+R350+R358</f>
        <v>183.682286</v>
      </c>
      <c r="S88" s="61"/>
      <c r="T88" s="144">
        <f>T89+T350+T358</f>
        <v>152.1968</v>
      </c>
      <c r="AT88" s="17" t="s">
        <v>70</v>
      </c>
      <c r="AU88" s="17" t="s">
        <v>92</v>
      </c>
      <c r="BK88" s="145">
        <f>BK89+BK350+BK358</f>
        <v>0</v>
      </c>
    </row>
    <row r="89" spans="2:63" s="10" customFormat="1" ht="36.75" customHeight="1">
      <c r="B89" s="146"/>
      <c r="D89" s="147" t="s">
        <v>70</v>
      </c>
      <c r="E89" s="148" t="s">
        <v>119</v>
      </c>
      <c r="F89" s="148" t="s">
        <v>120</v>
      </c>
      <c r="I89" s="149"/>
      <c r="J89" s="150">
        <f>BK89</f>
        <v>0</v>
      </c>
      <c r="L89" s="146"/>
      <c r="M89" s="151"/>
      <c r="N89" s="152"/>
      <c r="O89" s="152"/>
      <c r="P89" s="153">
        <f>P90+P186+P308+P322+P329+P334+P347</f>
        <v>0</v>
      </c>
      <c r="Q89" s="152"/>
      <c r="R89" s="153">
        <f>R90+R186+R308+R322+R329+R334+R347</f>
        <v>183.682286</v>
      </c>
      <c r="S89" s="152"/>
      <c r="T89" s="154">
        <f>T90+T186+T308+T322+T329+T334+T347</f>
        <v>152.1968</v>
      </c>
      <c r="AR89" s="147" t="s">
        <v>78</v>
      </c>
      <c r="AT89" s="155" t="s">
        <v>70</v>
      </c>
      <c r="AU89" s="155" t="s">
        <v>71</v>
      </c>
      <c r="AY89" s="147" t="s">
        <v>121</v>
      </c>
      <c r="BK89" s="156">
        <f>BK90+BK186+BK308+BK322+BK329+BK334+BK347</f>
        <v>0</v>
      </c>
    </row>
    <row r="90" spans="2:63" s="10" customFormat="1" ht="19.5" customHeight="1">
      <c r="B90" s="146"/>
      <c r="D90" s="157" t="s">
        <v>70</v>
      </c>
      <c r="E90" s="158" t="s">
        <v>122</v>
      </c>
      <c r="F90" s="158" t="s">
        <v>123</v>
      </c>
      <c r="I90" s="149"/>
      <c r="J90" s="159">
        <f>BK90</f>
        <v>0</v>
      </c>
      <c r="L90" s="146"/>
      <c r="M90" s="151"/>
      <c r="N90" s="152"/>
      <c r="O90" s="152"/>
      <c r="P90" s="153">
        <f>SUM(P91:P185)</f>
        <v>0</v>
      </c>
      <c r="Q90" s="152"/>
      <c r="R90" s="153">
        <f>SUM(R91:R185)</f>
        <v>136.91896</v>
      </c>
      <c r="S90" s="152"/>
      <c r="T90" s="154">
        <f>SUM(T91:T185)</f>
        <v>106.5</v>
      </c>
      <c r="AR90" s="147" t="s">
        <v>78</v>
      </c>
      <c r="AT90" s="155" t="s">
        <v>70</v>
      </c>
      <c r="AU90" s="155" t="s">
        <v>78</v>
      </c>
      <c r="AY90" s="147" t="s">
        <v>121</v>
      </c>
      <c r="BK90" s="156">
        <f>SUM(BK91:BK185)</f>
        <v>0</v>
      </c>
    </row>
    <row r="91" spans="2:65" s="1" customFormat="1" ht="22.5" customHeight="1">
      <c r="B91" s="160"/>
      <c r="C91" s="161" t="s">
        <v>78</v>
      </c>
      <c r="D91" s="161" t="s">
        <v>124</v>
      </c>
      <c r="E91" s="162" t="s">
        <v>125</v>
      </c>
      <c r="F91" s="163" t="s">
        <v>126</v>
      </c>
      <c r="G91" s="164" t="s">
        <v>127</v>
      </c>
      <c r="H91" s="165">
        <v>1</v>
      </c>
      <c r="I91" s="166"/>
      <c r="J91" s="167">
        <f>ROUND(I91*H91,2)</f>
        <v>0</v>
      </c>
      <c r="K91" s="163" t="s">
        <v>19</v>
      </c>
      <c r="L91" s="34"/>
      <c r="M91" s="168" t="s">
        <v>19</v>
      </c>
      <c r="N91" s="169" t="s">
        <v>42</v>
      </c>
      <c r="O91" s="35"/>
      <c r="P91" s="170">
        <f>O91*H91</f>
        <v>0</v>
      </c>
      <c r="Q91" s="170">
        <v>1.89986</v>
      </c>
      <c r="R91" s="170">
        <f>Q91*H91</f>
        <v>1.89986</v>
      </c>
      <c r="S91" s="170">
        <v>0</v>
      </c>
      <c r="T91" s="171">
        <f>S91*H91</f>
        <v>0</v>
      </c>
      <c r="AR91" s="17" t="s">
        <v>128</v>
      </c>
      <c r="AT91" s="17" t="s">
        <v>124</v>
      </c>
      <c r="AU91" s="17" t="s">
        <v>81</v>
      </c>
      <c r="AY91" s="17" t="s">
        <v>121</v>
      </c>
      <c r="BE91" s="172">
        <f>IF(N91="základní",J91,0)</f>
        <v>0</v>
      </c>
      <c r="BF91" s="172">
        <f>IF(N91="snížená",J91,0)</f>
        <v>0</v>
      </c>
      <c r="BG91" s="172">
        <f>IF(N91="zákl. přenesená",J91,0)</f>
        <v>0</v>
      </c>
      <c r="BH91" s="172">
        <f>IF(N91="sníž. přenesená",J91,0)</f>
        <v>0</v>
      </c>
      <c r="BI91" s="172">
        <f>IF(N91="nulová",J91,0)</f>
        <v>0</v>
      </c>
      <c r="BJ91" s="17" t="s">
        <v>78</v>
      </c>
      <c r="BK91" s="172">
        <f>ROUND(I91*H91,2)</f>
        <v>0</v>
      </c>
      <c r="BL91" s="17" t="s">
        <v>128</v>
      </c>
      <c r="BM91" s="17" t="s">
        <v>129</v>
      </c>
    </row>
    <row r="92" spans="2:47" s="1" customFormat="1" ht="13.5">
      <c r="B92" s="34"/>
      <c r="D92" s="173" t="s">
        <v>130</v>
      </c>
      <c r="F92" s="174" t="s">
        <v>126</v>
      </c>
      <c r="I92" s="134"/>
      <c r="L92" s="34"/>
      <c r="M92" s="63"/>
      <c r="N92" s="35"/>
      <c r="O92" s="35"/>
      <c r="P92" s="35"/>
      <c r="Q92" s="35"/>
      <c r="R92" s="35"/>
      <c r="S92" s="35"/>
      <c r="T92" s="64"/>
      <c r="AT92" s="17" t="s">
        <v>130</v>
      </c>
      <c r="AU92" s="17" t="s">
        <v>81</v>
      </c>
    </row>
    <row r="93" spans="2:51" s="11" customFormat="1" ht="27">
      <c r="B93" s="175"/>
      <c r="D93" s="173" t="s">
        <v>131</v>
      </c>
      <c r="E93" s="176" t="s">
        <v>19</v>
      </c>
      <c r="F93" s="177" t="s">
        <v>132</v>
      </c>
      <c r="H93" s="178" t="s">
        <v>19</v>
      </c>
      <c r="I93" s="179"/>
      <c r="L93" s="175"/>
      <c r="M93" s="180"/>
      <c r="N93" s="181"/>
      <c r="O93" s="181"/>
      <c r="P93" s="181"/>
      <c r="Q93" s="181"/>
      <c r="R93" s="181"/>
      <c r="S93" s="181"/>
      <c r="T93" s="182"/>
      <c r="AT93" s="178" t="s">
        <v>131</v>
      </c>
      <c r="AU93" s="178" t="s">
        <v>81</v>
      </c>
      <c r="AV93" s="11" t="s">
        <v>78</v>
      </c>
      <c r="AW93" s="11" t="s">
        <v>34</v>
      </c>
      <c r="AX93" s="11" t="s">
        <v>71</v>
      </c>
      <c r="AY93" s="178" t="s">
        <v>121</v>
      </c>
    </row>
    <row r="94" spans="2:51" s="11" customFormat="1" ht="13.5">
      <c r="B94" s="175"/>
      <c r="D94" s="173" t="s">
        <v>131</v>
      </c>
      <c r="E94" s="176" t="s">
        <v>19</v>
      </c>
      <c r="F94" s="177" t="s">
        <v>133</v>
      </c>
      <c r="H94" s="178" t="s">
        <v>19</v>
      </c>
      <c r="I94" s="179"/>
      <c r="L94" s="175"/>
      <c r="M94" s="180"/>
      <c r="N94" s="181"/>
      <c r="O94" s="181"/>
      <c r="P94" s="181"/>
      <c r="Q94" s="181"/>
      <c r="R94" s="181"/>
      <c r="S94" s="181"/>
      <c r="T94" s="182"/>
      <c r="AT94" s="178" t="s">
        <v>131</v>
      </c>
      <c r="AU94" s="178" t="s">
        <v>81</v>
      </c>
      <c r="AV94" s="11" t="s">
        <v>78</v>
      </c>
      <c r="AW94" s="11" t="s">
        <v>34</v>
      </c>
      <c r="AX94" s="11" t="s">
        <v>71</v>
      </c>
      <c r="AY94" s="178" t="s">
        <v>121</v>
      </c>
    </row>
    <row r="95" spans="2:51" s="11" customFormat="1" ht="13.5">
      <c r="B95" s="175"/>
      <c r="D95" s="173" t="s">
        <v>131</v>
      </c>
      <c r="E95" s="176" t="s">
        <v>19</v>
      </c>
      <c r="F95" s="177" t="s">
        <v>134</v>
      </c>
      <c r="H95" s="178" t="s">
        <v>19</v>
      </c>
      <c r="I95" s="179"/>
      <c r="L95" s="175"/>
      <c r="M95" s="180"/>
      <c r="N95" s="181"/>
      <c r="O95" s="181"/>
      <c r="P95" s="181"/>
      <c r="Q95" s="181"/>
      <c r="R95" s="181"/>
      <c r="S95" s="181"/>
      <c r="T95" s="182"/>
      <c r="AT95" s="178" t="s">
        <v>131</v>
      </c>
      <c r="AU95" s="178" t="s">
        <v>81</v>
      </c>
      <c r="AV95" s="11" t="s">
        <v>78</v>
      </c>
      <c r="AW95" s="11" t="s">
        <v>34</v>
      </c>
      <c r="AX95" s="11" t="s">
        <v>71</v>
      </c>
      <c r="AY95" s="178" t="s">
        <v>121</v>
      </c>
    </row>
    <row r="96" spans="2:51" s="11" customFormat="1" ht="13.5">
      <c r="B96" s="175"/>
      <c r="D96" s="173" t="s">
        <v>131</v>
      </c>
      <c r="E96" s="176" t="s">
        <v>19</v>
      </c>
      <c r="F96" s="177" t="s">
        <v>135</v>
      </c>
      <c r="H96" s="178" t="s">
        <v>19</v>
      </c>
      <c r="I96" s="179"/>
      <c r="L96" s="175"/>
      <c r="M96" s="180"/>
      <c r="N96" s="181"/>
      <c r="O96" s="181"/>
      <c r="P96" s="181"/>
      <c r="Q96" s="181"/>
      <c r="R96" s="181"/>
      <c r="S96" s="181"/>
      <c r="T96" s="182"/>
      <c r="AT96" s="178" t="s">
        <v>131</v>
      </c>
      <c r="AU96" s="178" t="s">
        <v>81</v>
      </c>
      <c r="AV96" s="11" t="s">
        <v>78</v>
      </c>
      <c r="AW96" s="11" t="s">
        <v>34</v>
      </c>
      <c r="AX96" s="11" t="s">
        <v>71</v>
      </c>
      <c r="AY96" s="178" t="s">
        <v>121</v>
      </c>
    </row>
    <row r="97" spans="2:51" s="11" customFormat="1" ht="13.5">
      <c r="B97" s="175"/>
      <c r="D97" s="173" t="s">
        <v>131</v>
      </c>
      <c r="E97" s="176" t="s">
        <v>19</v>
      </c>
      <c r="F97" s="177" t="s">
        <v>136</v>
      </c>
      <c r="H97" s="178" t="s">
        <v>19</v>
      </c>
      <c r="I97" s="179"/>
      <c r="L97" s="175"/>
      <c r="M97" s="180"/>
      <c r="N97" s="181"/>
      <c r="O97" s="181"/>
      <c r="P97" s="181"/>
      <c r="Q97" s="181"/>
      <c r="R97" s="181"/>
      <c r="S97" s="181"/>
      <c r="T97" s="182"/>
      <c r="AT97" s="178" t="s">
        <v>131</v>
      </c>
      <c r="AU97" s="178" t="s">
        <v>81</v>
      </c>
      <c r="AV97" s="11" t="s">
        <v>78</v>
      </c>
      <c r="AW97" s="11" t="s">
        <v>34</v>
      </c>
      <c r="AX97" s="11" t="s">
        <v>71</v>
      </c>
      <c r="AY97" s="178" t="s">
        <v>121</v>
      </c>
    </row>
    <row r="98" spans="2:51" s="11" customFormat="1" ht="13.5">
      <c r="B98" s="175"/>
      <c r="D98" s="173" t="s">
        <v>131</v>
      </c>
      <c r="E98" s="176" t="s">
        <v>19</v>
      </c>
      <c r="F98" s="177" t="s">
        <v>137</v>
      </c>
      <c r="H98" s="178" t="s">
        <v>19</v>
      </c>
      <c r="I98" s="179"/>
      <c r="L98" s="175"/>
      <c r="M98" s="180"/>
      <c r="N98" s="181"/>
      <c r="O98" s="181"/>
      <c r="P98" s="181"/>
      <c r="Q98" s="181"/>
      <c r="R98" s="181"/>
      <c r="S98" s="181"/>
      <c r="T98" s="182"/>
      <c r="AT98" s="178" t="s">
        <v>131</v>
      </c>
      <c r="AU98" s="178" t="s">
        <v>81</v>
      </c>
      <c r="AV98" s="11" t="s">
        <v>78</v>
      </c>
      <c r="AW98" s="11" t="s">
        <v>34</v>
      </c>
      <c r="AX98" s="11" t="s">
        <v>71</v>
      </c>
      <c r="AY98" s="178" t="s">
        <v>121</v>
      </c>
    </row>
    <row r="99" spans="2:51" s="12" customFormat="1" ht="13.5">
      <c r="B99" s="183"/>
      <c r="D99" s="184" t="s">
        <v>131</v>
      </c>
      <c r="E99" s="185" t="s">
        <v>19</v>
      </c>
      <c r="F99" s="186" t="s">
        <v>138</v>
      </c>
      <c r="H99" s="187">
        <v>1</v>
      </c>
      <c r="I99" s="188"/>
      <c r="L99" s="183"/>
      <c r="M99" s="189"/>
      <c r="N99" s="190"/>
      <c r="O99" s="190"/>
      <c r="P99" s="190"/>
      <c r="Q99" s="190"/>
      <c r="R99" s="190"/>
      <c r="S99" s="190"/>
      <c r="T99" s="191"/>
      <c r="AT99" s="192" t="s">
        <v>131</v>
      </c>
      <c r="AU99" s="192" t="s">
        <v>81</v>
      </c>
      <c r="AV99" s="12" t="s">
        <v>81</v>
      </c>
      <c r="AW99" s="12" t="s">
        <v>34</v>
      </c>
      <c r="AX99" s="12" t="s">
        <v>78</v>
      </c>
      <c r="AY99" s="192" t="s">
        <v>121</v>
      </c>
    </row>
    <row r="100" spans="2:65" s="1" customFormat="1" ht="22.5" customHeight="1">
      <c r="B100" s="160"/>
      <c r="C100" s="161" t="s">
        <v>81</v>
      </c>
      <c r="D100" s="161" t="s">
        <v>124</v>
      </c>
      <c r="E100" s="162" t="s">
        <v>139</v>
      </c>
      <c r="F100" s="163" t="s">
        <v>140</v>
      </c>
      <c r="G100" s="164" t="s">
        <v>141</v>
      </c>
      <c r="H100" s="165">
        <v>2</v>
      </c>
      <c r="I100" s="166"/>
      <c r="J100" s="167">
        <f>ROUND(I100*H100,2)</f>
        <v>0</v>
      </c>
      <c r="K100" s="163" t="s">
        <v>142</v>
      </c>
      <c r="L100" s="34"/>
      <c r="M100" s="168" t="s">
        <v>19</v>
      </c>
      <c r="N100" s="169" t="s">
        <v>42</v>
      </c>
      <c r="O100" s="35"/>
      <c r="P100" s="170">
        <f>O100*H100</f>
        <v>0</v>
      </c>
      <c r="Q100" s="170">
        <v>0.00955</v>
      </c>
      <c r="R100" s="170">
        <f>Q100*H100</f>
        <v>0.0191</v>
      </c>
      <c r="S100" s="170">
        <v>0</v>
      </c>
      <c r="T100" s="171">
        <f>S100*H100</f>
        <v>0</v>
      </c>
      <c r="AR100" s="17" t="s">
        <v>128</v>
      </c>
      <c r="AT100" s="17" t="s">
        <v>124</v>
      </c>
      <c r="AU100" s="17" t="s">
        <v>81</v>
      </c>
      <c r="AY100" s="17" t="s">
        <v>121</v>
      </c>
      <c r="BE100" s="172">
        <f>IF(N100="základní",J100,0)</f>
        <v>0</v>
      </c>
      <c r="BF100" s="172">
        <f>IF(N100="snížená",J100,0)</f>
        <v>0</v>
      </c>
      <c r="BG100" s="172">
        <f>IF(N100="zákl. přenesená",J100,0)</f>
        <v>0</v>
      </c>
      <c r="BH100" s="172">
        <f>IF(N100="sníž. přenesená",J100,0)</f>
        <v>0</v>
      </c>
      <c r="BI100" s="172">
        <f>IF(N100="nulová",J100,0)</f>
        <v>0</v>
      </c>
      <c r="BJ100" s="17" t="s">
        <v>78</v>
      </c>
      <c r="BK100" s="172">
        <f>ROUND(I100*H100,2)</f>
        <v>0</v>
      </c>
      <c r="BL100" s="17" t="s">
        <v>128</v>
      </c>
      <c r="BM100" s="17" t="s">
        <v>143</v>
      </c>
    </row>
    <row r="101" spans="2:47" s="1" customFormat="1" ht="27">
      <c r="B101" s="34"/>
      <c r="D101" s="173" t="s">
        <v>130</v>
      </c>
      <c r="F101" s="174" t="s">
        <v>144</v>
      </c>
      <c r="I101" s="134"/>
      <c r="L101" s="34"/>
      <c r="M101" s="63"/>
      <c r="N101" s="35"/>
      <c r="O101" s="35"/>
      <c r="P101" s="35"/>
      <c r="Q101" s="35"/>
      <c r="R101" s="35"/>
      <c r="S101" s="35"/>
      <c r="T101" s="64"/>
      <c r="AT101" s="17" t="s">
        <v>130</v>
      </c>
      <c r="AU101" s="17" t="s">
        <v>81</v>
      </c>
    </row>
    <row r="102" spans="2:51" s="11" customFormat="1" ht="13.5">
      <c r="B102" s="175"/>
      <c r="D102" s="173" t="s">
        <v>131</v>
      </c>
      <c r="E102" s="176" t="s">
        <v>19</v>
      </c>
      <c r="F102" s="177" t="s">
        <v>137</v>
      </c>
      <c r="H102" s="178" t="s">
        <v>19</v>
      </c>
      <c r="I102" s="179"/>
      <c r="L102" s="175"/>
      <c r="M102" s="180"/>
      <c r="N102" s="181"/>
      <c r="O102" s="181"/>
      <c r="P102" s="181"/>
      <c r="Q102" s="181"/>
      <c r="R102" s="181"/>
      <c r="S102" s="181"/>
      <c r="T102" s="182"/>
      <c r="AT102" s="178" t="s">
        <v>131</v>
      </c>
      <c r="AU102" s="178" t="s">
        <v>81</v>
      </c>
      <c r="AV102" s="11" t="s">
        <v>78</v>
      </c>
      <c r="AW102" s="11" t="s">
        <v>34</v>
      </c>
      <c r="AX102" s="11" t="s">
        <v>71</v>
      </c>
      <c r="AY102" s="178" t="s">
        <v>121</v>
      </c>
    </row>
    <row r="103" spans="2:51" s="12" customFormat="1" ht="13.5">
      <c r="B103" s="183"/>
      <c r="D103" s="184" t="s">
        <v>131</v>
      </c>
      <c r="E103" s="185" t="s">
        <v>19</v>
      </c>
      <c r="F103" s="186" t="s">
        <v>145</v>
      </c>
      <c r="H103" s="187">
        <v>2</v>
      </c>
      <c r="I103" s="188"/>
      <c r="L103" s="183"/>
      <c r="M103" s="189"/>
      <c r="N103" s="190"/>
      <c r="O103" s="190"/>
      <c r="P103" s="190"/>
      <c r="Q103" s="190"/>
      <c r="R103" s="190"/>
      <c r="S103" s="190"/>
      <c r="T103" s="191"/>
      <c r="AT103" s="192" t="s">
        <v>131</v>
      </c>
      <c r="AU103" s="192" t="s">
        <v>81</v>
      </c>
      <c r="AV103" s="12" t="s">
        <v>81</v>
      </c>
      <c r="AW103" s="12" t="s">
        <v>34</v>
      </c>
      <c r="AX103" s="12" t="s">
        <v>78</v>
      </c>
      <c r="AY103" s="192" t="s">
        <v>121</v>
      </c>
    </row>
    <row r="104" spans="2:65" s="1" customFormat="1" ht="22.5" customHeight="1">
      <c r="B104" s="160"/>
      <c r="C104" s="161" t="s">
        <v>122</v>
      </c>
      <c r="D104" s="161" t="s">
        <v>124</v>
      </c>
      <c r="E104" s="162" t="s">
        <v>146</v>
      </c>
      <c r="F104" s="163" t="s">
        <v>147</v>
      </c>
      <c r="G104" s="164" t="s">
        <v>141</v>
      </c>
      <c r="H104" s="165">
        <v>2</v>
      </c>
      <c r="I104" s="166"/>
      <c r="J104" s="167">
        <f>ROUND(I104*H104,2)</f>
        <v>0</v>
      </c>
      <c r="K104" s="163" t="s">
        <v>142</v>
      </c>
      <c r="L104" s="34"/>
      <c r="M104" s="168" t="s">
        <v>19</v>
      </c>
      <c r="N104" s="169" t="s">
        <v>42</v>
      </c>
      <c r="O104" s="35"/>
      <c r="P104" s="170">
        <f>O104*H104</f>
        <v>0</v>
      </c>
      <c r="Q104" s="170">
        <v>0</v>
      </c>
      <c r="R104" s="170">
        <f>Q104*H104</f>
        <v>0</v>
      </c>
      <c r="S104" s="170">
        <v>0</v>
      </c>
      <c r="T104" s="171">
        <f>S104*H104</f>
        <v>0</v>
      </c>
      <c r="AR104" s="17" t="s">
        <v>128</v>
      </c>
      <c r="AT104" s="17" t="s">
        <v>124</v>
      </c>
      <c r="AU104" s="17" t="s">
        <v>81</v>
      </c>
      <c r="AY104" s="17" t="s">
        <v>121</v>
      </c>
      <c r="BE104" s="172">
        <f>IF(N104="základní",J104,0)</f>
        <v>0</v>
      </c>
      <c r="BF104" s="172">
        <f>IF(N104="snížená",J104,0)</f>
        <v>0</v>
      </c>
      <c r="BG104" s="172">
        <f>IF(N104="zákl. přenesená",J104,0)</f>
        <v>0</v>
      </c>
      <c r="BH104" s="172">
        <f>IF(N104="sníž. přenesená",J104,0)</f>
        <v>0</v>
      </c>
      <c r="BI104" s="172">
        <f>IF(N104="nulová",J104,0)</f>
        <v>0</v>
      </c>
      <c r="BJ104" s="17" t="s">
        <v>78</v>
      </c>
      <c r="BK104" s="172">
        <f>ROUND(I104*H104,2)</f>
        <v>0</v>
      </c>
      <c r="BL104" s="17" t="s">
        <v>128</v>
      </c>
      <c r="BM104" s="17" t="s">
        <v>148</v>
      </c>
    </row>
    <row r="105" spans="2:47" s="1" customFormat="1" ht="27">
      <c r="B105" s="34"/>
      <c r="D105" s="184" t="s">
        <v>130</v>
      </c>
      <c r="F105" s="193" t="s">
        <v>149</v>
      </c>
      <c r="I105" s="134"/>
      <c r="L105" s="34"/>
      <c r="M105" s="63"/>
      <c r="N105" s="35"/>
      <c r="O105" s="35"/>
      <c r="P105" s="35"/>
      <c r="Q105" s="35"/>
      <c r="R105" s="35"/>
      <c r="S105" s="35"/>
      <c r="T105" s="64"/>
      <c r="AT105" s="17" t="s">
        <v>130</v>
      </c>
      <c r="AU105" s="17" t="s">
        <v>81</v>
      </c>
    </row>
    <row r="106" spans="2:65" s="1" customFormat="1" ht="22.5" customHeight="1">
      <c r="B106" s="160"/>
      <c r="C106" s="161" t="s">
        <v>128</v>
      </c>
      <c r="D106" s="161" t="s">
        <v>124</v>
      </c>
      <c r="E106" s="162" t="s">
        <v>150</v>
      </c>
      <c r="F106" s="163" t="s">
        <v>151</v>
      </c>
      <c r="G106" s="164" t="s">
        <v>127</v>
      </c>
      <c r="H106" s="165">
        <v>11.4</v>
      </c>
      <c r="I106" s="166"/>
      <c r="J106" s="167">
        <f>ROUND(I106*H106,2)</f>
        <v>0</v>
      </c>
      <c r="K106" s="163" t="s">
        <v>19</v>
      </c>
      <c r="L106" s="34"/>
      <c r="M106" s="168" t="s">
        <v>19</v>
      </c>
      <c r="N106" s="169" t="s">
        <v>42</v>
      </c>
      <c r="O106" s="35"/>
      <c r="P106" s="170">
        <f>O106*H106</f>
        <v>0</v>
      </c>
      <c r="Q106" s="170">
        <v>2.5</v>
      </c>
      <c r="R106" s="170">
        <f>Q106*H106</f>
        <v>28.5</v>
      </c>
      <c r="S106" s="170">
        <v>0</v>
      </c>
      <c r="T106" s="171">
        <f>S106*H106</f>
        <v>0</v>
      </c>
      <c r="AR106" s="17" t="s">
        <v>128</v>
      </c>
      <c r="AT106" s="17" t="s">
        <v>124</v>
      </c>
      <c r="AU106" s="17" t="s">
        <v>81</v>
      </c>
      <c r="AY106" s="17" t="s">
        <v>121</v>
      </c>
      <c r="BE106" s="172">
        <f>IF(N106="základní",J106,0)</f>
        <v>0</v>
      </c>
      <c r="BF106" s="172">
        <f>IF(N106="snížená",J106,0)</f>
        <v>0</v>
      </c>
      <c r="BG106" s="172">
        <f>IF(N106="zákl. přenesená",J106,0)</f>
        <v>0</v>
      </c>
      <c r="BH106" s="172">
        <f>IF(N106="sníž. přenesená",J106,0)</f>
        <v>0</v>
      </c>
      <c r="BI106" s="172">
        <f>IF(N106="nulová",J106,0)</f>
        <v>0</v>
      </c>
      <c r="BJ106" s="17" t="s">
        <v>78</v>
      </c>
      <c r="BK106" s="172">
        <f>ROUND(I106*H106,2)</f>
        <v>0</v>
      </c>
      <c r="BL106" s="17" t="s">
        <v>128</v>
      </c>
      <c r="BM106" s="17" t="s">
        <v>152</v>
      </c>
    </row>
    <row r="107" spans="2:47" s="1" customFormat="1" ht="13.5">
      <c r="B107" s="34"/>
      <c r="D107" s="173" t="s">
        <v>130</v>
      </c>
      <c r="F107" s="174" t="s">
        <v>151</v>
      </c>
      <c r="I107" s="134"/>
      <c r="L107" s="34"/>
      <c r="M107" s="63"/>
      <c r="N107" s="35"/>
      <c r="O107" s="35"/>
      <c r="P107" s="35"/>
      <c r="Q107" s="35"/>
      <c r="R107" s="35"/>
      <c r="S107" s="35"/>
      <c r="T107" s="64"/>
      <c r="AT107" s="17" t="s">
        <v>130</v>
      </c>
      <c r="AU107" s="17" t="s">
        <v>81</v>
      </c>
    </row>
    <row r="108" spans="2:47" s="1" customFormat="1" ht="54">
      <c r="B108" s="34"/>
      <c r="D108" s="173" t="s">
        <v>153</v>
      </c>
      <c r="F108" s="194" t="s">
        <v>154</v>
      </c>
      <c r="I108" s="134"/>
      <c r="L108" s="34"/>
      <c r="M108" s="63"/>
      <c r="N108" s="35"/>
      <c r="O108" s="35"/>
      <c r="P108" s="35"/>
      <c r="Q108" s="35"/>
      <c r="R108" s="35"/>
      <c r="S108" s="35"/>
      <c r="T108" s="64"/>
      <c r="AT108" s="17" t="s">
        <v>153</v>
      </c>
      <c r="AU108" s="17" t="s">
        <v>81</v>
      </c>
    </row>
    <row r="109" spans="2:51" s="11" customFormat="1" ht="27">
      <c r="B109" s="175"/>
      <c r="D109" s="173" t="s">
        <v>131</v>
      </c>
      <c r="E109" s="176" t="s">
        <v>19</v>
      </c>
      <c r="F109" s="177" t="s">
        <v>132</v>
      </c>
      <c r="H109" s="178" t="s">
        <v>19</v>
      </c>
      <c r="I109" s="179"/>
      <c r="L109" s="175"/>
      <c r="M109" s="180"/>
      <c r="N109" s="181"/>
      <c r="O109" s="181"/>
      <c r="P109" s="181"/>
      <c r="Q109" s="181"/>
      <c r="R109" s="181"/>
      <c r="S109" s="181"/>
      <c r="T109" s="182"/>
      <c r="AT109" s="178" t="s">
        <v>131</v>
      </c>
      <c r="AU109" s="178" t="s">
        <v>81</v>
      </c>
      <c r="AV109" s="11" t="s">
        <v>78</v>
      </c>
      <c r="AW109" s="11" t="s">
        <v>34</v>
      </c>
      <c r="AX109" s="11" t="s">
        <v>71</v>
      </c>
      <c r="AY109" s="178" t="s">
        <v>121</v>
      </c>
    </row>
    <row r="110" spans="2:51" s="11" customFormat="1" ht="13.5">
      <c r="B110" s="175"/>
      <c r="D110" s="173" t="s">
        <v>131</v>
      </c>
      <c r="E110" s="176" t="s">
        <v>19</v>
      </c>
      <c r="F110" s="177" t="s">
        <v>133</v>
      </c>
      <c r="H110" s="178" t="s">
        <v>19</v>
      </c>
      <c r="I110" s="179"/>
      <c r="L110" s="175"/>
      <c r="M110" s="180"/>
      <c r="N110" s="181"/>
      <c r="O110" s="181"/>
      <c r="P110" s="181"/>
      <c r="Q110" s="181"/>
      <c r="R110" s="181"/>
      <c r="S110" s="181"/>
      <c r="T110" s="182"/>
      <c r="AT110" s="178" t="s">
        <v>131</v>
      </c>
      <c r="AU110" s="178" t="s">
        <v>81</v>
      </c>
      <c r="AV110" s="11" t="s">
        <v>78</v>
      </c>
      <c r="AW110" s="11" t="s">
        <v>34</v>
      </c>
      <c r="AX110" s="11" t="s">
        <v>71</v>
      </c>
      <c r="AY110" s="178" t="s">
        <v>121</v>
      </c>
    </row>
    <row r="111" spans="2:51" s="11" customFormat="1" ht="13.5">
      <c r="B111" s="175"/>
      <c r="D111" s="173" t="s">
        <v>131</v>
      </c>
      <c r="E111" s="176" t="s">
        <v>19</v>
      </c>
      <c r="F111" s="177" t="s">
        <v>134</v>
      </c>
      <c r="H111" s="178" t="s">
        <v>19</v>
      </c>
      <c r="I111" s="179"/>
      <c r="L111" s="175"/>
      <c r="M111" s="180"/>
      <c r="N111" s="181"/>
      <c r="O111" s="181"/>
      <c r="P111" s="181"/>
      <c r="Q111" s="181"/>
      <c r="R111" s="181"/>
      <c r="S111" s="181"/>
      <c r="T111" s="182"/>
      <c r="AT111" s="178" t="s">
        <v>131</v>
      </c>
      <c r="AU111" s="178" t="s">
        <v>81</v>
      </c>
      <c r="AV111" s="11" t="s">
        <v>78</v>
      </c>
      <c r="AW111" s="11" t="s">
        <v>34</v>
      </c>
      <c r="AX111" s="11" t="s">
        <v>71</v>
      </c>
      <c r="AY111" s="178" t="s">
        <v>121</v>
      </c>
    </row>
    <row r="112" spans="2:51" s="11" customFormat="1" ht="13.5">
      <c r="B112" s="175"/>
      <c r="D112" s="173" t="s">
        <v>131</v>
      </c>
      <c r="E112" s="176" t="s">
        <v>19</v>
      </c>
      <c r="F112" s="177" t="s">
        <v>135</v>
      </c>
      <c r="H112" s="178" t="s">
        <v>19</v>
      </c>
      <c r="I112" s="179"/>
      <c r="L112" s="175"/>
      <c r="M112" s="180"/>
      <c r="N112" s="181"/>
      <c r="O112" s="181"/>
      <c r="P112" s="181"/>
      <c r="Q112" s="181"/>
      <c r="R112" s="181"/>
      <c r="S112" s="181"/>
      <c r="T112" s="182"/>
      <c r="AT112" s="178" t="s">
        <v>131</v>
      </c>
      <c r="AU112" s="178" t="s">
        <v>81</v>
      </c>
      <c r="AV112" s="11" t="s">
        <v>78</v>
      </c>
      <c r="AW112" s="11" t="s">
        <v>34</v>
      </c>
      <c r="AX112" s="11" t="s">
        <v>71</v>
      </c>
      <c r="AY112" s="178" t="s">
        <v>121</v>
      </c>
    </row>
    <row r="113" spans="2:51" s="11" customFormat="1" ht="13.5">
      <c r="B113" s="175"/>
      <c r="D113" s="173" t="s">
        <v>131</v>
      </c>
      <c r="E113" s="176" t="s">
        <v>19</v>
      </c>
      <c r="F113" s="177" t="s">
        <v>136</v>
      </c>
      <c r="H113" s="178" t="s">
        <v>19</v>
      </c>
      <c r="I113" s="179"/>
      <c r="L113" s="175"/>
      <c r="M113" s="180"/>
      <c r="N113" s="181"/>
      <c r="O113" s="181"/>
      <c r="P113" s="181"/>
      <c r="Q113" s="181"/>
      <c r="R113" s="181"/>
      <c r="S113" s="181"/>
      <c r="T113" s="182"/>
      <c r="AT113" s="178" t="s">
        <v>131</v>
      </c>
      <c r="AU113" s="178" t="s">
        <v>81</v>
      </c>
      <c r="AV113" s="11" t="s">
        <v>78</v>
      </c>
      <c r="AW113" s="11" t="s">
        <v>34</v>
      </c>
      <c r="AX113" s="11" t="s">
        <v>71</v>
      </c>
      <c r="AY113" s="178" t="s">
        <v>121</v>
      </c>
    </row>
    <row r="114" spans="2:51" s="11" customFormat="1" ht="13.5">
      <c r="B114" s="175"/>
      <c r="D114" s="173" t="s">
        <v>131</v>
      </c>
      <c r="E114" s="176" t="s">
        <v>19</v>
      </c>
      <c r="F114" s="177" t="s">
        <v>155</v>
      </c>
      <c r="H114" s="178" t="s">
        <v>19</v>
      </c>
      <c r="I114" s="179"/>
      <c r="L114" s="175"/>
      <c r="M114" s="180"/>
      <c r="N114" s="181"/>
      <c r="O114" s="181"/>
      <c r="P114" s="181"/>
      <c r="Q114" s="181"/>
      <c r="R114" s="181"/>
      <c r="S114" s="181"/>
      <c r="T114" s="182"/>
      <c r="AT114" s="178" t="s">
        <v>131</v>
      </c>
      <c r="AU114" s="178" t="s">
        <v>81</v>
      </c>
      <c r="AV114" s="11" t="s">
        <v>78</v>
      </c>
      <c r="AW114" s="11" t="s">
        <v>34</v>
      </c>
      <c r="AX114" s="11" t="s">
        <v>71</v>
      </c>
      <c r="AY114" s="178" t="s">
        <v>121</v>
      </c>
    </row>
    <row r="115" spans="2:51" s="11" customFormat="1" ht="13.5">
      <c r="B115" s="175"/>
      <c r="D115" s="173" t="s">
        <v>131</v>
      </c>
      <c r="E115" s="176" t="s">
        <v>19</v>
      </c>
      <c r="F115" s="177" t="s">
        <v>156</v>
      </c>
      <c r="H115" s="178" t="s">
        <v>19</v>
      </c>
      <c r="I115" s="179"/>
      <c r="L115" s="175"/>
      <c r="M115" s="180"/>
      <c r="N115" s="181"/>
      <c r="O115" s="181"/>
      <c r="P115" s="181"/>
      <c r="Q115" s="181"/>
      <c r="R115" s="181"/>
      <c r="S115" s="181"/>
      <c r="T115" s="182"/>
      <c r="AT115" s="178" t="s">
        <v>131</v>
      </c>
      <c r="AU115" s="178" t="s">
        <v>81</v>
      </c>
      <c r="AV115" s="11" t="s">
        <v>78</v>
      </c>
      <c r="AW115" s="11" t="s">
        <v>34</v>
      </c>
      <c r="AX115" s="11" t="s">
        <v>71</v>
      </c>
      <c r="AY115" s="178" t="s">
        <v>121</v>
      </c>
    </row>
    <row r="116" spans="2:51" s="12" customFormat="1" ht="13.5">
      <c r="B116" s="183"/>
      <c r="D116" s="173" t="s">
        <v>131</v>
      </c>
      <c r="E116" s="192" t="s">
        <v>19</v>
      </c>
      <c r="F116" s="195" t="s">
        <v>157</v>
      </c>
      <c r="H116" s="196">
        <v>0.5</v>
      </c>
      <c r="I116" s="188"/>
      <c r="L116" s="183"/>
      <c r="M116" s="189"/>
      <c r="N116" s="190"/>
      <c r="O116" s="190"/>
      <c r="P116" s="190"/>
      <c r="Q116" s="190"/>
      <c r="R116" s="190"/>
      <c r="S116" s="190"/>
      <c r="T116" s="191"/>
      <c r="AT116" s="192" t="s">
        <v>131</v>
      </c>
      <c r="AU116" s="192" t="s">
        <v>81</v>
      </c>
      <c r="AV116" s="12" t="s">
        <v>81</v>
      </c>
      <c r="AW116" s="12" t="s">
        <v>34</v>
      </c>
      <c r="AX116" s="12" t="s">
        <v>71</v>
      </c>
      <c r="AY116" s="192" t="s">
        <v>121</v>
      </c>
    </row>
    <row r="117" spans="2:51" s="12" customFormat="1" ht="13.5">
      <c r="B117" s="183"/>
      <c r="D117" s="173" t="s">
        <v>131</v>
      </c>
      <c r="E117" s="192" t="s">
        <v>19</v>
      </c>
      <c r="F117" s="195" t="s">
        <v>158</v>
      </c>
      <c r="H117" s="196">
        <v>1</v>
      </c>
      <c r="I117" s="188"/>
      <c r="L117" s="183"/>
      <c r="M117" s="189"/>
      <c r="N117" s="190"/>
      <c r="O117" s="190"/>
      <c r="P117" s="190"/>
      <c r="Q117" s="190"/>
      <c r="R117" s="190"/>
      <c r="S117" s="190"/>
      <c r="T117" s="191"/>
      <c r="AT117" s="192" t="s">
        <v>131</v>
      </c>
      <c r="AU117" s="192" t="s">
        <v>81</v>
      </c>
      <c r="AV117" s="12" t="s">
        <v>81</v>
      </c>
      <c r="AW117" s="12" t="s">
        <v>34</v>
      </c>
      <c r="AX117" s="12" t="s">
        <v>71</v>
      </c>
      <c r="AY117" s="192" t="s">
        <v>121</v>
      </c>
    </row>
    <row r="118" spans="2:51" s="11" customFormat="1" ht="13.5">
      <c r="B118" s="175"/>
      <c r="D118" s="173" t="s">
        <v>131</v>
      </c>
      <c r="E118" s="176" t="s">
        <v>19</v>
      </c>
      <c r="F118" s="177" t="s">
        <v>159</v>
      </c>
      <c r="H118" s="178" t="s">
        <v>19</v>
      </c>
      <c r="I118" s="179"/>
      <c r="L118" s="175"/>
      <c r="M118" s="180"/>
      <c r="N118" s="181"/>
      <c r="O118" s="181"/>
      <c r="P118" s="181"/>
      <c r="Q118" s="181"/>
      <c r="R118" s="181"/>
      <c r="S118" s="181"/>
      <c r="T118" s="182"/>
      <c r="AT118" s="178" t="s">
        <v>131</v>
      </c>
      <c r="AU118" s="178" t="s">
        <v>81</v>
      </c>
      <c r="AV118" s="11" t="s">
        <v>78</v>
      </c>
      <c r="AW118" s="11" t="s">
        <v>34</v>
      </c>
      <c r="AX118" s="11" t="s">
        <v>71</v>
      </c>
      <c r="AY118" s="178" t="s">
        <v>121</v>
      </c>
    </row>
    <row r="119" spans="2:51" s="12" customFormat="1" ht="13.5">
      <c r="B119" s="183"/>
      <c r="D119" s="173" t="s">
        <v>131</v>
      </c>
      <c r="E119" s="192" t="s">
        <v>19</v>
      </c>
      <c r="F119" s="195" t="s">
        <v>160</v>
      </c>
      <c r="H119" s="196">
        <v>0.25</v>
      </c>
      <c r="I119" s="188"/>
      <c r="L119" s="183"/>
      <c r="M119" s="189"/>
      <c r="N119" s="190"/>
      <c r="O119" s="190"/>
      <c r="P119" s="190"/>
      <c r="Q119" s="190"/>
      <c r="R119" s="190"/>
      <c r="S119" s="190"/>
      <c r="T119" s="191"/>
      <c r="AT119" s="192" t="s">
        <v>131</v>
      </c>
      <c r="AU119" s="192" t="s">
        <v>81</v>
      </c>
      <c r="AV119" s="12" t="s">
        <v>81</v>
      </c>
      <c r="AW119" s="12" t="s">
        <v>34</v>
      </c>
      <c r="AX119" s="12" t="s">
        <v>71</v>
      </c>
      <c r="AY119" s="192" t="s">
        <v>121</v>
      </c>
    </row>
    <row r="120" spans="2:51" s="12" customFormat="1" ht="13.5">
      <c r="B120" s="183"/>
      <c r="D120" s="173" t="s">
        <v>131</v>
      </c>
      <c r="E120" s="192" t="s">
        <v>19</v>
      </c>
      <c r="F120" s="195" t="s">
        <v>161</v>
      </c>
      <c r="H120" s="196">
        <v>0.25</v>
      </c>
      <c r="I120" s="188"/>
      <c r="L120" s="183"/>
      <c r="M120" s="189"/>
      <c r="N120" s="190"/>
      <c r="O120" s="190"/>
      <c r="P120" s="190"/>
      <c r="Q120" s="190"/>
      <c r="R120" s="190"/>
      <c r="S120" s="190"/>
      <c r="T120" s="191"/>
      <c r="AT120" s="192" t="s">
        <v>131</v>
      </c>
      <c r="AU120" s="192" t="s">
        <v>81</v>
      </c>
      <c r="AV120" s="12" t="s">
        <v>81</v>
      </c>
      <c r="AW120" s="12" t="s">
        <v>34</v>
      </c>
      <c r="AX120" s="12" t="s">
        <v>71</v>
      </c>
      <c r="AY120" s="192" t="s">
        <v>121</v>
      </c>
    </row>
    <row r="121" spans="2:51" s="11" customFormat="1" ht="13.5">
      <c r="B121" s="175"/>
      <c r="D121" s="173" t="s">
        <v>131</v>
      </c>
      <c r="E121" s="176" t="s">
        <v>19</v>
      </c>
      <c r="F121" s="177" t="s">
        <v>162</v>
      </c>
      <c r="H121" s="178" t="s">
        <v>19</v>
      </c>
      <c r="I121" s="179"/>
      <c r="L121" s="175"/>
      <c r="M121" s="180"/>
      <c r="N121" s="181"/>
      <c r="O121" s="181"/>
      <c r="P121" s="181"/>
      <c r="Q121" s="181"/>
      <c r="R121" s="181"/>
      <c r="S121" s="181"/>
      <c r="T121" s="182"/>
      <c r="AT121" s="178" t="s">
        <v>131</v>
      </c>
      <c r="AU121" s="178" t="s">
        <v>81</v>
      </c>
      <c r="AV121" s="11" t="s">
        <v>78</v>
      </c>
      <c r="AW121" s="11" t="s">
        <v>34</v>
      </c>
      <c r="AX121" s="11" t="s">
        <v>71</v>
      </c>
      <c r="AY121" s="178" t="s">
        <v>121</v>
      </c>
    </row>
    <row r="122" spans="2:51" s="12" customFormat="1" ht="13.5">
      <c r="B122" s="183"/>
      <c r="D122" s="173" t="s">
        <v>131</v>
      </c>
      <c r="E122" s="192" t="s">
        <v>19</v>
      </c>
      <c r="F122" s="195" t="s">
        <v>163</v>
      </c>
      <c r="H122" s="196">
        <v>1.5</v>
      </c>
      <c r="I122" s="188"/>
      <c r="L122" s="183"/>
      <c r="M122" s="189"/>
      <c r="N122" s="190"/>
      <c r="O122" s="190"/>
      <c r="P122" s="190"/>
      <c r="Q122" s="190"/>
      <c r="R122" s="190"/>
      <c r="S122" s="190"/>
      <c r="T122" s="191"/>
      <c r="AT122" s="192" t="s">
        <v>131</v>
      </c>
      <c r="AU122" s="192" t="s">
        <v>81</v>
      </c>
      <c r="AV122" s="12" t="s">
        <v>81</v>
      </c>
      <c r="AW122" s="12" t="s">
        <v>34</v>
      </c>
      <c r="AX122" s="12" t="s">
        <v>71</v>
      </c>
      <c r="AY122" s="192" t="s">
        <v>121</v>
      </c>
    </row>
    <row r="123" spans="2:51" s="12" customFormat="1" ht="13.5">
      <c r="B123" s="183"/>
      <c r="D123" s="173" t="s">
        <v>131</v>
      </c>
      <c r="E123" s="192" t="s">
        <v>19</v>
      </c>
      <c r="F123" s="195" t="s">
        <v>164</v>
      </c>
      <c r="H123" s="196">
        <v>1.6</v>
      </c>
      <c r="I123" s="188"/>
      <c r="L123" s="183"/>
      <c r="M123" s="189"/>
      <c r="N123" s="190"/>
      <c r="O123" s="190"/>
      <c r="P123" s="190"/>
      <c r="Q123" s="190"/>
      <c r="R123" s="190"/>
      <c r="S123" s="190"/>
      <c r="T123" s="191"/>
      <c r="AT123" s="192" t="s">
        <v>131</v>
      </c>
      <c r="AU123" s="192" t="s">
        <v>81</v>
      </c>
      <c r="AV123" s="12" t="s">
        <v>81</v>
      </c>
      <c r="AW123" s="12" t="s">
        <v>34</v>
      </c>
      <c r="AX123" s="12" t="s">
        <v>71</v>
      </c>
      <c r="AY123" s="192" t="s">
        <v>121</v>
      </c>
    </row>
    <row r="124" spans="2:51" s="11" customFormat="1" ht="13.5">
      <c r="B124" s="175"/>
      <c r="D124" s="173" t="s">
        <v>131</v>
      </c>
      <c r="E124" s="176" t="s">
        <v>19</v>
      </c>
      <c r="F124" s="177" t="s">
        <v>165</v>
      </c>
      <c r="H124" s="178" t="s">
        <v>19</v>
      </c>
      <c r="I124" s="179"/>
      <c r="L124" s="175"/>
      <c r="M124" s="180"/>
      <c r="N124" s="181"/>
      <c r="O124" s="181"/>
      <c r="P124" s="181"/>
      <c r="Q124" s="181"/>
      <c r="R124" s="181"/>
      <c r="S124" s="181"/>
      <c r="T124" s="182"/>
      <c r="AT124" s="178" t="s">
        <v>131</v>
      </c>
      <c r="AU124" s="178" t="s">
        <v>81</v>
      </c>
      <c r="AV124" s="11" t="s">
        <v>78</v>
      </c>
      <c r="AW124" s="11" t="s">
        <v>34</v>
      </c>
      <c r="AX124" s="11" t="s">
        <v>71</v>
      </c>
      <c r="AY124" s="178" t="s">
        <v>121</v>
      </c>
    </row>
    <row r="125" spans="2:51" s="12" customFormat="1" ht="13.5">
      <c r="B125" s="183"/>
      <c r="D125" s="173" t="s">
        <v>131</v>
      </c>
      <c r="E125" s="192" t="s">
        <v>19</v>
      </c>
      <c r="F125" s="195" t="s">
        <v>166</v>
      </c>
      <c r="H125" s="196">
        <v>1</v>
      </c>
      <c r="I125" s="188"/>
      <c r="L125" s="183"/>
      <c r="M125" s="189"/>
      <c r="N125" s="190"/>
      <c r="O125" s="190"/>
      <c r="P125" s="190"/>
      <c r="Q125" s="190"/>
      <c r="R125" s="190"/>
      <c r="S125" s="190"/>
      <c r="T125" s="191"/>
      <c r="AT125" s="192" t="s">
        <v>131</v>
      </c>
      <c r="AU125" s="192" t="s">
        <v>81</v>
      </c>
      <c r="AV125" s="12" t="s">
        <v>81</v>
      </c>
      <c r="AW125" s="12" t="s">
        <v>34</v>
      </c>
      <c r="AX125" s="12" t="s">
        <v>71</v>
      </c>
      <c r="AY125" s="192" t="s">
        <v>121</v>
      </c>
    </row>
    <row r="126" spans="2:51" s="12" customFormat="1" ht="13.5">
      <c r="B126" s="183"/>
      <c r="D126" s="173" t="s">
        <v>131</v>
      </c>
      <c r="E126" s="192" t="s">
        <v>19</v>
      </c>
      <c r="F126" s="195" t="s">
        <v>158</v>
      </c>
      <c r="H126" s="196">
        <v>1</v>
      </c>
      <c r="I126" s="188"/>
      <c r="L126" s="183"/>
      <c r="M126" s="189"/>
      <c r="N126" s="190"/>
      <c r="O126" s="190"/>
      <c r="P126" s="190"/>
      <c r="Q126" s="190"/>
      <c r="R126" s="190"/>
      <c r="S126" s="190"/>
      <c r="T126" s="191"/>
      <c r="AT126" s="192" t="s">
        <v>131</v>
      </c>
      <c r="AU126" s="192" t="s">
        <v>81</v>
      </c>
      <c r="AV126" s="12" t="s">
        <v>81</v>
      </c>
      <c r="AW126" s="12" t="s">
        <v>34</v>
      </c>
      <c r="AX126" s="12" t="s">
        <v>71</v>
      </c>
      <c r="AY126" s="192" t="s">
        <v>121</v>
      </c>
    </row>
    <row r="127" spans="2:51" s="11" customFormat="1" ht="13.5">
      <c r="B127" s="175"/>
      <c r="D127" s="173" t="s">
        <v>131</v>
      </c>
      <c r="E127" s="176" t="s">
        <v>19</v>
      </c>
      <c r="F127" s="177" t="s">
        <v>167</v>
      </c>
      <c r="H127" s="178" t="s">
        <v>19</v>
      </c>
      <c r="I127" s="179"/>
      <c r="L127" s="175"/>
      <c r="M127" s="180"/>
      <c r="N127" s="181"/>
      <c r="O127" s="181"/>
      <c r="P127" s="181"/>
      <c r="Q127" s="181"/>
      <c r="R127" s="181"/>
      <c r="S127" s="181"/>
      <c r="T127" s="182"/>
      <c r="AT127" s="178" t="s">
        <v>131</v>
      </c>
      <c r="AU127" s="178" t="s">
        <v>81</v>
      </c>
      <c r="AV127" s="11" t="s">
        <v>78</v>
      </c>
      <c r="AW127" s="11" t="s">
        <v>34</v>
      </c>
      <c r="AX127" s="11" t="s">
        <v>71</v>
      </c>
      <c r="AY127" s="178" t="s">
        <v>121</v>
      </c>
    </row>
    <row r="128" spans="2:51" s="12" customFormat="1" ht="13.5">
      <c r="B128" s="183"/>
      <c r="D128" s="173" t="s">
        <v>131</v>
      </c>
      <c r="E128" s="192" t="s">
        <v>19</v>
      </c>
      <c r="F128" s="195" t="s">
        <v>168</v>
      </c>
      <c r="H128" s="196">
        <v>0.7</v>
      </c>
      <c r="I128" s="188"/>
      <c r="L128" s="183"/>
      <c r="M128" s="189"/>
      <c r="N128" s="190"/>
      <c r="O128" s="190"/>
      <c r="P128" s="190"/>
      <c r="Q128" s="190"/>
      <c r="R128" s="190"/>
      <c r="S128" s="190"/>
      <c r="T128" s="191"/>
      <c r="AT128" s="192" t="s">
        <v>131</v>
      </c>
      <c r="AU128" s="192" t="s">
        <v>81</v>
      </c>
      <c r="AV128" s="12" t="s">
        <v>81</v>
      </c>
      <c r="AW128" s="12" t="s">
        <v>34</v>
      </c>
      <c r="AX128" s="12" t="s">
        <v>71</v>
      </c>
      <c r="AY128" s="192" t="s">
        <v>121</v>
      </c>
    </row>
    <row r="129" spans="2:51" s="12" customFormat="1" ht="13.5">
      <c r="B129" s="183"/>
      <c r="D129" s="173" t="s">
        <v>131</v>
      </c>
      <c r="E129" s="192" t="s">
        <v>19</v>
      </c>
      <c r="F129" s="195" t="s">
        <v>169</v>
      </c>
      <c r="H129" s="196">
        <v>0.3</v>
      </c>
      <c r="I129" s="188"/>
      <c r="L129" s="183"/>
      <c r="M129" s="189"/>
      <c r="N129" s="190"/>
      <c r="O129" s="190"/>
      <c r="P129" s="190"/>
      <c r="Q129" s="190"/>
      <c r="R129" s="190"/>
      <c r="S129" s="190"/>
      <c r="T129" s="191"/>
      <c r="AT129" s="192" t="s">
        <v>131</v>
      </c>
      <c r="AU129" s="192" t="s">
        <v>81</v>
      </c>
      <c r="AV129" s="12" t="s">
        <v>81</v>
      </c>
      <c r="AW129" s="12" t="s">
        <v>34</v>
      </c>
      <c r="AX129" s="12" t="s">
        <v>71</v>
      </c>
      <c r="AY129" s="192" t="s">
        <v>121</v>
      </c>
    </row>
    <row r="130" spans="2:51" s="11" customFormat="1" ht="13.5">
      <c r="B130" s="175"/>
      <c r="D130" s="173" t="s">
        <v>131</v>
      </c>
      <c r="E130" s="176" t="s">
        <v>19</v>
      </c>
      <c r="F130" s="177" t="s">
        <v>170</v>
      </c>
      <c r="H130" s="178" t="s">
        <v>19</v>
      </c>
      <c r="I130" s="179"/>
      <c r="L130" s="175"/>
      <c r="M130" s="180"/>
      <c r="N130" s="181"/>
      <c r="O130" s="181"/>
      <c r="P130" s="181"/>
      <c r="Q130" s="181"/>
      <c r="R130" s="181"/>
      <c r="S130" s="181"/>
      <c r="T130" s="182"/>
      <c r="AT130" s="178" t="s">
        <v>131</v>
      </c>
      <c r="AU130" s="178" t="s">
        <v>81</v>
      </c>
      <c r="AV130" s="11" t="s">
        <v>78</v>
      </c>
      <c r="AW130" s="11" t="s">
        <v>34</v>
      </c>
      <c r="AX130" s="11" t="s">
        <v>71</v>
      </c>
      <c r="AY130" s="178" t="s">
        <v>121</v>
      </c>
    </row>
    <row r="131" spans="2:51" s="12" customFormat="1" ht="13.5">
      <c r="B131" s="183"/>
      <c r="D131" s="173" t="s">
        <v>131</v>
      </c>
      <c r="E131" s="192" t="s">
        <v>19</v>
      </c>
      <c r="F131" s="195" t="s">
        <v>171</v>
      </c>
      <c r="H131" s="196">
        <v>1.3</v>
      </c>
      <c r="I131" s="188"/>
      <c r="L131" s="183"/>
      <c r="M131" s="189"/>
      <c r="N131" s="190"/>
      <c r="O131" s="190"/>
      <c r="P131" s="190"/>
      <c r="Q131" s="190"/>
      <c r="R131" s="190"/>
      <c r="S131" s="190"/>
      <c r="T131" s="191"/>
      <c r="AT131" s="192" t="s">
        <v>131</v>
      </c>
      <c r="AU131" s="192" t="s">
        <v>81</v>
      </c>
      <c r="AV131" s="12" t="s">
        <v>81</v>
      </c>
      <c r="AW131" s="12" t="s">
        <v>34</v>
      </c>
      <c r="AX131" s="12" t="s">
        <v>71</v>
      </c>
      <c r="AY131" s="192" t="s">
        <v>121</v>
      </c>
    </row>
    <row r="132" spans="2:51" s="12" customFormat="1" ht="13.5">
      <c r="B132" s="183"/>
      <c r="D132" s="173" t="s">
        <v>131</v>
      </c>
      <c r="E132" s="192" t="s">
        <v>19</v>
      </c>
      <c r="F132" s="195" t="s">
        <v>158</v>
      </c>
      <c r="H132" s="196">
        <v>1</v>
      </c>
      <c r="I132" s="188"/>
      <c r="L132" s="183"/>
      <c r="M132" s="189"/>
      <c r="N132" s="190"/>
      <c r="O132" s="190"/>
      <c r="P132" s="190"/>
      <c r="Q132" s="190"/>
      <c r="R132" s="190"/>
      <c r="S132" s="190"/>
      <c r="T132" s="191"/>
      <c r="AT132" s="192" t="s">
        <v>131</v>
      </c>
      <c r="AU132" s="192" t="s">
        <v>81</v>
      </c>
      <c r="AV132" s="12" t="s">
        <v>81</v>
      </c>
      <c r="AW132" s="12" t="s">
        <v>34</v>
      </c>
      <c r="AX132" s="12" t="s">
        <v>71</v>
      </c>
      <c r="AY132" s="192" t="s">
        <v>121</v>
      </c>
    </row>
    <row r="133" spans="2:51" s="11" customFormat="1" ht="13.5">
      <c r="B133" s="175"/>
      <c r="D133" s="173" t="s">
        <v>131</v>
      </c>
      <c r="E133" s="176" t="s">
        <v>19</v>
      </c>
      <c r="F133" s="177" t="s">
        <v>172</v>
      </c>
      <c r="H133" s="178" t="s">
        <v>19</v>
      </c>
      <c r="I133" s="179"/>
      <c r="L133" s="175"/>
      <c r="M133" s="180"/>
      <c r="N133" s="181"/>
      <c r="O133" s="181"/>
      <c r="P133" s="181"/>
      <c r="Q133" s="181"/>
      <c r="R133" s="181"/>
      <c r="S133" s="181"/>
      <c r="T133" s="182"/>
      <c r="AT133" s="178" t="s">
        <v>131</v>
      </c>
      <c r="AU133" s="178" t="s">
        <v>81</v>
      </c>
      <c r="AV133" s="11" t="s">
        <v>78</v>
      </c>
      <c r="AW133" s="11" t="s">
        <v>34</v>
      </c>
      <c r="AX133" s="11" t="s">
        <v>71</v>
      </c>
      <c r="AY133" s="178" t="s">
        <v>121</v>
      </c>
    </row>
    <row r="134" spans="2:51" s="12" customFormat="1" ht="13.5">
      <c r="B134" s="183"/>
      <c r="D134" s="173" t="s">
        <v>131</v>
      </c>
      <c r="E134" s="192" t="s">
        <v>19</v>
      </c>
      <c r="F134" s="195" t="s">
        <v>158</v>
      </c>
      <c r="H134" s="196">
        <v>1</v>
      </c>
      <c r="I134" s="188"/>
      <c r="L134" s="183"/>
      <c r="M134" s="189"/>
      <c r="N134" s="190"/>
      <c r="O134" s="190"/>
      <c r="P134" s="190"/>
      <c r="Q134" s="190"/>
      <c r="R134" s="190"/>
      <c r="S134" s="190"/>
      <c r="T134" s="191"/>
      <c r="AT134" s="192" t="s">
        <v>131</v>
      </c>
      <c r="AU134" s="192" t="s">
        <v>81</v>
      </c>
      <c r="AV134" s="12" t="s">
        <v>81</v>
      </c>
      <c r="AW134" s="12" t="s">
        <v>34</v>
      </c>
      <c r="AX134" s="12" t="s">
        <v>71</v>
      </c>
      <c r="AY134" s="192" t="s">
        <v>121</v>
      </c>
    </row>
    <row r="135" spans="2:51" s="13" customFormat="1" ht="13.5">
      <c r="B135" s="197"/>
      <c r="D135" s="184" t="s">
        <v>131</v>
      </c>
      <c r="E135" s="198" t="s">
        <v>19</v>
      </c>
      <c r="F135" s="199" t="s">
        <v>173</v>
      </c>
      <c r="H135" s="200">
        <v>11.4</v>
      </c>
      <c r="I135" s="201"/>
      <c r="L135" s="197"/>
      <c r="M135" s="202"/>
      <c r="N135" s="203"/>
      <c r="O135" s="203"/>
      <c r="P135" s="203"/>
      <c r="Q135" s="203"/>
      <c r="R135" s="203"/>
      <c r="S135" s="203"/>
      <c r="T135" s="204"/>
      <c r="AT135" s="205" t="s">
        <v>131</v>
      </c>
      <c r="AU135" s="205" t="s">
        <v>81</v>
      </c>
      <c r="AV135" s="13" t="s">
        <v>128</v>
      </c>
      <c r="AW135" s="13" t="s">
        <v>34</v>
      </c>
      <c r="AX135" s="13" t="s">
        <v>78</v>
      </c>
      <c r="AY135" s="205" t="s">
        <v>121</v>
      </c>
    </row>
    <row r="136" spans="2:65" s="1" customFormat="1" ht="22.5" customHeight="1">
      <c r="B136" s="160"/>
      <c r="C136" s="161" t="s">
        <v>174</v>
      </c>
      <c r="D136" s="161" t="s">
        <v>124</v>
      </c>
      <c r="E136" s="162" t="s">
        <v>175</v>
      </c>
      <c r="F136" s="163" t="s">
        <v>176</v>
      </c>
      <c r="G136" s="164" t="s">
        <v>127</v>
      </c>
      <c r="H136" s="165">
        <v>11.6</v>
      </c>
      <c r="I136" s="166"/>
      <c r="J136" s="167">
        <f>ROUND(I136*H136,2)</f>
        <v>0</v>
      </c>
      <c r="K136" s="163" t="s">
        <v>19</v>
      </c>
      <c r="L136" s="34"/>
      <c r="M136" s="168" t="s">
        <v>19</v>
      </c>
      <c r="N136" s="169" t="s">
        <v>42</v>
      </c>
      <c r="O136" s="35"/>
      <c r="P136" s="170">
        <f>O136*H136</f>
        <v>0</v>
      </c>
      <c r="Q136" s="170">
        <v>2.5</v>
      </c>
      <c r="R136" s="170">
        <f>Q136*H136</f>
        <v>29</v>
      </c>
      <c r="S136" s="170">
        <v>2.5</v>
      </c>
      <c r="T136" s="171">
        <f>S136*H136</f>
        <v>29</v>
      </c>
      <c r="AR136" s="17" t="s">
        <v>128</v>
      </c>
      <c r="AT136" s="17" t="s">
        <v>124</v>
      </c>
      <c r="AU136" s="17" t="s">
        <v>81</v>
      </c>
      <c r="AY136" s="17" t="s">
        <v>121</v>
      </c>
      <c r="BE136" s="172">
        <f>IF(N136="základní",J136,0)</f>
        <v>0</v>
      </c>
      <c r="BF136" s="172">
        <f>IF(N136="snížená",J136,0)</f>
        <v>0</v>
      </c>
      <c r="BG136" s="172">
        <f>IF(N136="zákl. přenesená",J136,0)</f>
        <v>0</v>
      </c>
      <c r="BH136" s="172">
        <f>IF(N136="sníž. přenesená",J136,0)</f>
        <v>0</v>
      </c>
      <c r="BI136" s="172">
        <f>IF(N136="nulová",J136,0)</f>
        <v>0</v>
      </c>
      <c r="BJ136" s="17" t="s">
        <v>78</v>
      </c>
      <c r="BK136" s="172">
        <f>ROUND(I136*H136,2)</f>
        <v>0</v>
      </c>
      <c r="BL136" s="17" t="s">
        <v>128</v>
      </c>
      <c r="BM136" s="17" t="s">
        <v>177</v>
      </c>
    </row>
    <row r="137" spans="2:47" s="1" customFormat="1" ht="13.5">
      <c r="B137" s="34"/>
      <c r="D137" s="173" t="s">
        <v>130</v>
      </c>
      <c r="F137" s="174" t="s">
        <v>176</v>
      </c>
      <c r="I137" s="134"/>
      <c r="L137" s="34"/>
      <c r="M137" s="63"/>
      <c r="N137" s="35"/>
      <c r="O137" s="35"/>
      <c r="P137" s="35"/>
      <c r="Q137" s="35"/>
      <c r="R137" s="35"/>
      <c r="S137" s="35"/>
      <c r="T137" s="64"/>
      <c r="AT137" s="17" t="s">
        <v>130</v>
      </c>
      <c r="AU137" s="17" t="s">
        <v>81</v>
      </c>
    </row>
    <row r="138" spans="2:47" s="1" customFormat="1" ht="40.5">
      <c r="B138" s="34"/>
      <c r="D138" s="173" t="s">
        <v>153</v>
      </c>
      <c r="F138" s="194" t="s">
        <v>178</v>
      </c>
      <c r="I138" s="134"/>
      <c r="L138" s="34"/>
      <c r="M138" s="63"/>
      <c r="N138" s="35"/>
      <c r="O138" s="35"/>
      <c r="P138" s="35"/>
      <c r="Q138" s="35"/>
      <c r="R138" s="35"/>
      <c r="S138" s="35"/>
      <c r="T138" s="64"/>
      <c r="AT138" s="17" t="s">
        <v>153</v>
      </c>
      <c r="AU138" s="17" t="s">
        <v>81</v>
      </c>
    </row>
    <row r="139" spans="2:51" s="11" customFormat="1" ht="27">
      <c r="B139" s="175"/>
      <c r="D139" s="173" t="s">
        <v>131</v>
      </c>
      <c r="E139" s="176" t="s">
        <v>19</v>
      </c>
      <c r="F139" s="177" t="s">
        <v>132</v>
      </c>
      <c r="H139" s="178" t="s">
        <v>19</v>
      </c>
      <c r="I139" s="179"/>
      <c r="L139" s="175"/>
      <c r="M139" s="180"/>
      <c r="N139" s="181"/>
      <c r="O139" s="181"/>
      <c r="P139" s="181"/>
      <c r="Q139" s="181"/>
      <c r="R139" s="181"/>
      <c r="S139" s="181"/>
      <c r="T139" s="182"/>
      <c r="AT139" s="178" t="s">
        <v>131</v>
      </c>
      <c r="AU139" s="178" t="s">
        <v>81</v>
      </c>
      <c r="AV139" s="11" t="s">
        <v>78</v>
      </c>
      <c r="AW139" s="11" t="s">
        <v>34</v>
      </c>
      <c r="AX139" s="11" t="s">
        <v>71</v>
      </c>
      <c r="AY139" s="178" t="s">
        <v>121</v>
      </c>
    </row>
    <row r="140" spans="2:51" s="11" customFormat="1" ht="13.5">
      <c r="B140" s="175"/>
      <c r="D140" s="173" t="s">
        <v>131</v>
      </c>
      <c r="E140" s="176" t="s">
        <v>19</v>
      </c>
      <c r="F140" s="177" t="s">
        <v>133</v>
      </c>
      <c r="H140" s="178" t="s">
        <v>19</v>
      </c>
      <c r="I140" s="179"/>
      <c r="L140" s="175"/>
      <c r="M140" s="180"/>
      <c r="N140" s="181"/>
      <c r="O140" s="181"/>
      <c r="P140" s="181"/>
      <c r="Q140" s="181"/>
      <c r="R140" s="181"/>
      <c r="S140" s="181"/>
      <c r="T140" s="182"/>
      <c r="AT140" s="178" t="s">
        <v>131</v>
      </c>
      <c r="AU140" s="178" t="s">
        <v>81</v>
      </c>
      <c r="AV140" s="11" t="s">
        <v>78</v>
      </c>
      <c r="AW140" s="11" t="s">
        <v>34</v>
      </c>
      <c r="AX140" s="11" t="s">
        <v>71</v>
      </c>
      <c r="AY140" s="178" t="s">
        <v>121</v>
      </c>
    </row>
    <row r="141" spans="2:51" s="11" customFormat="1" ht="13.5">
      <c r="B141" s="175"/>
      <c r="D141" s="173" t="s">
        <v>131</v>
      </c>
      <c r="E141" s="176" t="s">
        <v>19</v>
      </c>
      <c r="F141" s="177" t="s">
        <v>134</v>
      </c>
      <c r="H141" s="178" t="s">
        <v>19</v>
      </c>
      <c r="I141" s="179"/>
      <c r="L141" s="175"/>
      <c r="M141" s="180"/>
      <c r="N141" s="181"/>
      <c r="O141" s="181"/>
      <c r="P141" s="181"/>
      <c r="Q141" s="181"/>
      <c r="R141" s="181"/>
      <c r="S141" s="181"/>
      <c r="T141" s="182"/>
      <c r="AT141" s="178" t="s">
        <v>131</v>
      </c>
      <c r="AU141" s="178" t="s">
        <v>81</v>
      </c>
      <c r="AV141" s="11" t="s">
        <v>78</v>
      </c>
      <c r="AW141" s="11" t="s">
        <v>34</v>
      </c>
      <c r="AX141" s="11" t="s">
        <v>71</v>
      </c>
      <c r="AY141" s="178" t="s">
        <v>121</v>
      </c>
    </row>
    <row r="142" spans="2:51" s="11" customFormat="1" ht="13.5">
      <c r="B142" s="175"/>
      <c r="D142" s="173" t="s">
        <v>131</v>
      </c>
      <c r="E142" s="176" t="s">
        <v>19</v>
      </c>
      <c r="F142" s="177" t="s">
        <v>135</v>
      </c>
      <c r="H142" s="178" t="s">
        <v>19</v>
      </c>
      <c r="I142" s="179"/>
      <c r="L142" s="175"/>
      <c r="M142" s="180"/>
      <c r="N142" s="181"/>
      <c r="O142" s="181"/>
      <c r="P142" s="181"/>
      <c r="Q142" s="181"/>
      <c r="R142" s="181"/>
      <c r="S142" s="181"/>
      <c r="T142" s="182"/>
      <c r="AT142" s="178" t="s">
        <v>131</v>
      </c>
      <c r="AU142" s="178" t="s">
        <v>81</v>
      </c>
      <c r="AV142" s="11" t="s">
        <v>78</v>
      </c>
      <c r="AW142" s="11" t="s">
        <v>34</v>
      </c>
      <c r="AX142" s="11" t="s">
        <v>71</v>
      </c>
      <c r="AY142" s="178" t="s">
        <v>121</v>
      </c>
    </row>
    <row r="143" spans="2:51" s="11" customFormat="1" ht="13.5">
      <c r="B143" s="175"/>
      <c r="D143" s="173" t="s">
        <v>131</v>
      </c>
      <c r="E143" s="176" t="s">
        <v>19</v>
      </c>
      <c r="F143" s="177" t="s">
        <v>136</v>
      </c>
      <c r="H143" s="178" t="s">
        <v>19</v>
      </c>
      <c r="I143" s="179"/>
      <c r="L143" s="175"/>
      <c r="M143" s="180"/>
      <c r="N143" s="181"/>
      <c r="O143" s="181"/>
      <c r="P143" s="181"/>
      <c r="Q143" s="181"/>
      <c r="R143" s="181"/>
      <c r="S143" s="181"/>
      <c r="T143" s="182"/>
      <c r="AT143" s="178" t="s">
        <v>131</v>
      </c>
      <c r="AU143" s="178" t="s">
        <v>81</v>
      </c>
      <c r="AV143" s="11" t="s">
        <v>78</v>
      </c>
      <c r="AW143" s="11" t="s">
        <v>34</v>
      </c>
      <c r="AX143" s="11" t="s">
        <v>71</v>
      </c>
      <c r="AY143" s="178" t="s">
        <v>121</v>
      </c>
    </row>
    <row r="144" spans="2:51" s="11" customFormat="1" ht="13.5">
      <c r="B144" s="175"/>
      <c r="D144" s="173" t="s">
        <v>131</v>
      </c>
      <c r="E144" s="176" t="s">
        <v>19</v>
      </c>
      <c r="F144" s="177" t="s">
        <v>155</v>
      </c>
      <c r="H144" s="178" t="s">
        <v>19</v>
      </c>
      <c r="I144" s="179"/>
      <c r="L144" s="175"/>
      <c r="M144" s="180"/>
      <c r="N144" s="181"/>
      <c r="O144" s="181"/>
      <c r="P144" s="181"/>
      <c r="Q144" s="181"/>
      <c r="R144" s="181"/>
      <c r="S144" s="181"/>
      <c r="T144" s="182"/>
      <c r="AT144" s="178" t="s">
        <v>131</v>
      </c>
      <c r="AU144" s="178" t="s">
        <v>81</v>
      </c>
      <c r="AV144" s="11" t="s">
        <v>78</v>
      </c>
      <c r="AW144" s="11" t="s">
        <v>34</v>
      </c>
      <c r="AX144" s="11" t="s">
        <v>71</v>
      </c>
      <c r="AY144" s="178" t="s">
        <v>121</v>
      </c>
    </row>
    <row r="145" spans="2:51" s="11" customFormat="1" ht="13.5">
      <c r="B145" s="175"/>
      <c r="D145" s="173" t="s">
        <v>131</v>
      </c>
      <c r="E145" s="176" t="s">
        <v>19</v>
      </c>
      <c r="F145" s="177" t="s">
        <v>179</v>
      </c>
      <c r="H145" s="178" t="s">
        <v>19</v>
      </c>
      <c r="I145" s="179"/>
      <c r="L145" s="175"/>
      <c r="M145" s="180"/>
      <c r="N145" s="181"/>
      <c r="O145" s="181"/>
      <c r="P145" s="181"/>
      <c r="Q145" s="181"/>
      <c r="R145" s="181"/>
      <c r="S145" s="181"/>
      <c r="T145" s="182"/>
      <c r="AT145" s="178" t="s">
        <v>131</v>
      </c>
      <c r="AU145" s="178" t="s">
        <v>81</v>
      </c>
      <c r="AV145" s="11" t="s">
        <v>78</v>
      </c>
      <c r="AW145" s="11" t="s">
        <v>34</v>
      </c>
      <c r="AX145" s="11" t="s">
        <v>71</v>
      </c>
      <c r="AY145" s="178" t="s">
        <v>121</v>
      </c>
    </row>
    <row r="146" spans="2:51" s="12" customFormat="1" ht="13.5">
      <c r="B146" s="183"/>
      <c r="D146" s="173" t="s">
        <v>131</v>
      </c>
      <c r="E146" s="192" t="s">
        <v>19</v>
      </c>
      <c r="F146" s="195" t="s">
        <v>180</v>
      </c>
      <c r="H146" s="196">
        <v>5</v>
      </c>
      <c r="I146" s="188"/>
      <c r="L146" s="183"/>
      <c r="M146" s="189"/>
      <c r="N146" s="190"/>
      <c r="O146" s="190"/>
      <c r="P146" s="190"/>
      <c r="Q146" s="190"/>
      <c r="R146" s="190"/>
      <c r="S146" s="190"/>
      <c r="T146" s="191"/>
      <c r="AT146" s="192" t="s">
        <v>131</v>
      </c>
      <c r="AU146" s="192" t="s">
        <v>81</v>
      </c>
      <c r="AV146" s="12" t="s">
        <v>81</v>
      </c>
      <c r="AW146" s="12" t="s">
        <v>34</v>
      </c>
      <c r="AX146" s="12" t="s">
        <v>71</v>
      </c>
      <c r="AY146" s="192" t="s">
        <v>121</v>
      </c>
    </row>
    <row r="147" spans="2:51" s="11" customFormat="1" ht="13.5">
      <c r="B147" s="175"/>
      <c r="D147" s="173" t="s">
        <v>131</v>
      </c>
      <c r="E147" s="176" t="s">
        <v>19</v>
      </c>
      <c r="F147" s="177" t="s">
        <v>159</v>
      </c>
      <c r="H147" s="178" t="s">
        <v>19</v>
      </c>
      <c r="I147" s="179"/>
      <c r="L147" s="175"/>
      <c r="M147" s="180"/>
      <c r="N147" s="181"/>
      <c r="O147" s="181"/>
      <c r="P147" s="181"/>
      <c r="Q147" s="181"/>
      <c r="R147" s="181"/>
      <c r="S147" s="181"/>
      <c r="T147" s="182"/>
      <c r="AT147" s="178" t="s">
        <v>131</v>
      </c>
      <c r="AU147" s="178" t="s">
        <v>81</v>
      </c>
      <c r="AV147" s="11" t="s">
        <v>78</v>
      </c>
      <c r="AW147" s="11" t="s">
        <v>34</v>
      </c>
      <c r="AX147" s="11" t="s">
        <v>71</v>
      </c>
      <c r="AY147" s="178" t="s">
        <v>121</v>
      </c>
    </row>
    <row r="148" spans="2:51" s="12" customFormat="1" ht="13.5">
      <c r="B148" s="183"/>
      <c r="D148" s="173" t="s">
        <v>131</v>
      </c>
      <c r="E148" s="192" t="s">
        <v>19</v>
      </c>
      <c r="F148" s="195" t="s">
        <v>160</v>
      </c>
      <c r="H148" s="196">
        <v>0.25</v>
      </c>
      <c r="I148" s="188"/>
      <c r="L148" s="183"/>
      <c r="M148" s="189"/>
      <c r="N148" s="190"/>
      <c r="O148" s="190"/>
      <c r="P148" s="190"/>
      <c r="Q148" s="190"/>
      <c r="R148" s="190"/>
      <c r="S148" s="190"/>
      <c r="T148" s="191"/>
      <c r="AT148" s="192" t="s">
        <v>131</v>
      </c>
      <c r="AU148" s="192" t="s">
        <v>81</v>
      </c>
      <c r="AV148" s="12" t="s">
        <v>81</v>
      </c>
      <c r="AW148" s="12" t="s">
        <v>34</v>
      </c>
      <c r="AX148" s="12" t="s">
        <v>71</v>
      </c>
      <c r="AY148" s="192" t="s">
        <v>121</v>
      </c>
    </row>
    <row r="149" spans="2:51" s="12" customFormat="1" ht="13.5">
      <c r="B149" s="183"/>
      <c r="D149" s="173" t="s">
        <v>131</v>
      </c>
      <c r="E149" s="192" t="s">
        <v>19</v>
      </c>
      <c r="F149" s="195" t="s">
        <v>161</v>
      </c>
      <c r="H149" s="196">
        <v>0.25</v>
      </c>
      <c r="I149" s="188"/>
      <c r="L149" s="183"/>
      <c r="M149" s="189"/>
      <c r="N149" s="190"/>
      <c r="O149" s="190"/>
      <c r="P149" s="190"/>
      <c r="Q149" s="190"/>
      <c r="R149" s="190"/>
      <c r="S149" s="190"/>
      <c r="T149" s="191"/>
      <c r="AT149" s="192" t="s">
        <v>131</v>
      </c>
      <c r="AU149" s="192" t="s">
        <v>81</v>
      </c>
      <c r="AV149" s="12" t="s">
        <v>81</v>
      </c>
      <c r="AW149" s="12" t="s">
        <v>34</v>
      </c>
      <c r="AX149" s="12" t="s">
        <v>71</v>
      </c>
      <c r="AY149" s="192" t="s">
        <v>121</v>
      </c>
    </row>
    <row r="150" spans="2:51" s="11" customFormat="1" ht="13.5">
      <c r="B150" s="175"/>
      <c r="D150" s="173" t="s">
        <v>131</v>
      </c>
      <c r="E150" s="176" t="s">
        <v>19</v>
      </c>
      <c r="F150" s="177" t="s">
        <v>162</v>
      </c>
      <c r="H150" s="178" t="s">
        <v>19</v>
      </c>
      <c r="I150" s="179"/>
      <c r="L150" s="175"/>
      <c r="M150" s="180"/>
      <c r="N150" s="181"/>
      <c r="O150" s="181"/>
      <c r="P150" s="181"/>
      <c r="Q150" s="181"/>
      <c r="R150" s="181"/>
      <c r="S150" s="181"/>
      <c r="T150" s="182"/>
      <c r="AT150" s="178" t="s">
        <v>131</v>
      </c>
      <c r="AU150" s="178" t="s">
        <v>81</v>
      </c>
      <c r="AV150" s="11" t="s">
        <v>78</v>
      </c>
      <c r="AW150" s="11" t="s">
        <v>34</v>
      </c>
      <c r="AX150" s="11" t="s">
        <v>71</v>
      </c>
      <c r="AY150" s="178" t="s">
        <v>121</v>
      </c>
    </row>
    <row r="151" spans="2:51" s="12" customFormat="1" ht="13.5">
      <c r="B151" s="183"/>
      <c r="D151" s="173" t="s">
        <v>131</v>
      </c>
      <c r="E151" s="192" t="s">
        <v>19</v>
      </c>
      <c r="F151" s="195" t="s">
        <v>163</v>
      </c>
      <c r="H151" s="196">
        <v>1.5</v>
      </c>
      <c r="I151" s="188"/>
      <c r="L151" s="183"/>
      <c r="M151" s="189"/>
      <c r="N151" s="190"/>
      <c r="O151" s="190"/>
      <c r="P151" s="190"/>
      <c r="Q151" s="190"/>
      <c r="R151" s="190"/>
      <c r="S151" s="190"/>
      <c r="T151" s="191"/>
      <c r="AT151" s="192" t="s">
        <v>131</v>
      </c>
      <c r="AU151" s="192" t="s">
        <v>81</v>
      </c>
      <c r="AV151" s="12" t="s">
        <v>81</v>
      </c>
      <c r="AW151" s="12" t="s">
        <v>34</v>
      </c>
      <c r="AX151" s="12" t="s">
        <v>71</v>
      </c>
      <c r="AY151" s="192" t="s">
        <v>121</v>
      </c>
    </row>
    <row r="152" spans="2:51" s="12" customFormat="1" ht="13.5">
      <c r="B152" s="183"/>
      <c r="D152" s="173" t="s">
        <v>131</v>
      </c>
      <c r="E152" s="192" t="s">
        <v>19</v>
      </c>
      <c r="F152" s="195" t="s">
        <v>164</v>
      </c>
      <c r="H152" s="196">
        <v>1.6</v>
      </c>
      <c r="I152" s="188"/>
      <c r="L152" s="183"/>
      <c r="M152" s="189"/>
      <c r="N152" s="190"/>
      <c r="O152" s="190"/>
      <c r="P152" s="190"/>
      <c r="Q152" s="190"/>
      <c r="R152" s="190"/>
      <c r="S152" s="190"/>
      <c r="T152" s="191"/>
      <c r="AT152" s="192" t="s">
        <v>131</v>
      </c>
      <c r="AU152" s="192" t="s">
        <v>81</v>
      </c>
      <c r="AV152" s="12" t="s">
        <v>81</v>
      </c>
      <c r="AW152" s="12" t="s">
        <v>34</v>
      </c>
      <c r="AX152" s="12" t="s">
        <v>71</v>
      </c>
      <c r="AY152" s="192" t="s">
        <v>121</v>
      </c>
    </row>
    <row r="153" spans="2:51" s="11" customFormat="1" ht="13.5">
      <c r="B153" s="175"/>
      <c r="D153" s="173" t="s">
        <v>131</v>
      </c>
      <c r="E153" s="176" t="s">
        <v>19</v>
      </c>
      <c r="F153" s="177" t="s">
        <v>165</v>
      </c>
      <c r="H153" s="178" t="s">
        <v>19</v>
      </c>
      <c r="I153" s="179"/>
      <c r="L153" s="175"/>
      <c r="M153" s="180"/>
      <c r="N153" s="181"/>
      <c r="O153" s="181"/>
      <c r="P153" s="181"/>
      <c r="Q153" s="181"/>
      <c r="R153" s="181"/>
      <c r="S153" s="181"/>
      <c r="T153" s="182"/>
      <c r="AT153" s="178" t="s">
        <v>131</v>
      </c>
      <c r="AU153" s="178" t="s">
        <v>81</v>
      </c>
      <c r="AV153" s="11" t="s">
        <v>78</v>
      </c>
      <c r="AW153" s="11" t="s">
        <v>34</v>
      </c>
      <c r="AX153" s="11" t="s">
        <v>71</v>
      </c>
      <c r="AY153" s="178" t="s">
        <v>121</v>
      </c>
    </row>
    <row r="154" spans="2:51" s="12" customFormat="1" ht="13.5">
      <c r="B154" s="183"/>
      <c r="D154" s="173" t="s">
        <v>131</v>
      </c>
      <c r="E154" s="192" t="s">
        <v>19</v>
      </c>
      <c r="F154" s="195" t="s">
        <v>166</v>
      </c>
      <c r="H154" s="196">
        <v>1</v>
      </c>
      <c r="I154" s="188"/>
      <c r="L154" s="183"/>
      <c r="M154" s="189"/>
      <c r="N154" s="190"/>
      <c r="O154" s="190"/>
      <c r="P154" s="190"/>
      <c r="Q154" s="190"/>
      <c r="R154" s="190"/>
      <c r="S154" s="190"/>
      <c r="T154" s="191"/>
      <c r="AT154" s="192" t="s">
        <v>131</v>
      </c>
      <c r="AU154" s="192" t="s">
        <v>81</v>
      </c>
      <c r="AV154" s="12" t="s">
        <v>81</v>
      </c>
      <c r="AW154" s="12" t="s">
        <v>34</v>
      </c>
      <c r="AX154" s="12" t="s">
        <v>71</v>
      </c>
      <c r="AY154" s="192" t="s">
        <v>121</v>
      </c>
    </row>
    <row r="155" spans="2:51" s="12" customFormat="1" ht="13.5">
      <c r="B155" s="183"/>
      <c r="D155" s="173" t="s">
        <v>131</v>
      </c>
      <c r="E155" s="192" t="s">
        <v>19</v>
      </c>
      <c r="F155" s="195" t="s">
        <v>158</v>
      </c>
      <c r="H155" s="196">
        <v>1</v>
      </c>
      <c r="I155" s="188"/>
      <c r="L155" s="183"/>
      <c r="M155" s="189"/>
      <c r="N155" s="190"/>
      <c r="O155" s="190"/>
      <c r="P155" s="190"/>
      <c r="Q155" s="190"/>
      <c r="R155" s="190"/>
      <c r="S155" s="190"/>
      <c r="T155" s="191"/>
      <c r="AT155" s="192" t="s">
        <v>131</v>
      </c>
      <c r="AU155" s="192" t="s">
        <v>81</v>
      </c>
      <c r="AV155" s="12" t="s">
        <v>81</v>
      </c>
      <c r="AW155" s="12" t="s">
        <v>34</v>
      </c>
      <c r="AX155" s="12" t="s">
        <v>71</v>
      </c>
      <c r="AY155" s="192" t="s">
        <v>121</v>
      </c>
    </row>
    <row r="156" spans="2:51" s="11" customFormat="1" ht="13.5">
      <c r="B156" s="175"/>
      <c r="D156" s="173" t="s">
        <v>131</v>
      </c>
      <c r="E156" s="176" t="s">
        <v>19</v>
      </c>
      <c r="F156" s="177" t="s">
        <v>167</v>
      </c>
      <c r="H156" s="178" t="s">
        <v>19</v>
      </c>
      <c r="I156" s="179"/>
      <c r="L156" s="175"/>
      <c r="M156" s="180"/>
      <c r="N156" s="181"/>
      <c r="O156" s="181"/>
      <c r="P156" s="181"/>
      <c r="Q156" s="181"/>
      <c r="R156" s="181"/>
      <c r="S156" s="181"/>
      <c r="T156" s="182"/>
      <c r="AT156" s="178" t="s">
        <v>131</v>
      </c>
      <c r="AU156" s="178" t="s">
        <v>81</v>
      </c>
      <c r="AV156" s="11" t="s">
        <v>78</v>
      </c>
      <c r="AW156" s="11" t="s">
        <v>34</v>
      </c>
      <c r="AX156" s="11" t="s">
        <v>71</v>
      </c>
      <c r="AY156" s="178" t="s">
        <v>121</v>
      </c>
    </row>
    <row r="157" spans="2:51" s="12" customFormat="1" ht="13.5">
      <c r="B157" s="183"/>
      <c r="D157" s="173" t="s">
        <v>131</v>
      </c>
      <c r="E157" s="192" t="s">
        <v>19</v>
      </c>
      <c r="F157" s="195" t="s">
        <v>168</v>
      </c>
      <c r="H157" s="196">
        <v>0.7</v>
      </c>
      <c r="I157" s="188"/>
      <c r="L157" s="183"/>
      <c r="M157" s="189"/>
      <c r="N157" s="190"/>
      <c r="O157" s="190"/>
      <c r="P157" s="190"/>
      <c r="Q157" s="190"/>
      <c r="R157" s="190"/>
      <c r="S157" s="190"/>
      <c r="T157" s="191"/>
      <c r="AT157" s="192" t="s">
        <v>131</v>
      </c>
      <c r="AU157" s="192" t="s">
        <v>81</v>
      </c>
      <c r="AV157" s="12" t="s">
        <v>81</v>
      </c>
      <c r="AW157" s="12" t="s">
        <v>34</v>
      </c>
      <c r="AX157" s="12" t="s">
        <v>71</v>
      </c>
      <c r="AY157" s="192" t="s">
        <v>121</v>
      </c>
    </row>
    <row r="158" spans="2:51" s="12" customFormat="1" ht="13.5">
      <c r="B158" s="183"/>
      <c r="D158" s="173" t="s">
        <v>131</v>
      </c>
      <c r="E158" s="192" t="s">
        <v>19</v>
      </c>
      <c r="F158" s="195" t="s">
        <v>169</v>
      </c>
      <c r="H158" s="196">
        <v>0.3</v>
      </c>
      <c r="I158" s="188"/>
      <c r="L158" s="183"/>
      <c r="M158" s="189"/>
      <c r="N158" s="190"/>
      <c r="O158" s="190"/>
      <c r="P158" s="190"/>
      <c r="Q158" s="190"/>
      <c r="R158" s="190"/>
      <c r="S158" s="190"/>
      <c r="T158" s="191"/>
      <c r="AT158" s="192" t="s">
        <v>131</v>
      </c>
      <c r="AU158" s="192" t="s">
        <v>81</v>
      </c>
      <c r="AV158" s="12" t="s">
        <v>81</v>
      </c>
      <c r="AW158" s="12" t="s">
        <v>34</v>
      </c>
      <c r="AX158" s="12" t="s">
        <v>71</v>
      </c>
      <c r="AY158" s="192" t="s">
        <v>121</v>
      </c>
    </row>
    <row r="159" spans="2:51" s="13" customFormat="1" ht="13.5">
      <c r="B159" s="197"/>
      <c r="D159" s="184" t="s">
        <v>131</v>
      </c>
      <c r="E159" s="198" t="s">
        <v>19</v>
      </c>
      <c r="F159" s="199" t="s">
        <v>173</v>
      </c>
      <c r="H159" s="200">
        <v>11.6</v>
      </c>
      <c r="I159" s="201"/>
      <c r="L159" s="197"/>
      <c r="M159" s="202"/>
      <c r="N159" s="203"/>
      <c r="O159" s="203"/>
      <c r="P159" s="203"/>
      <c r="Q159" s="203"/>
      <c r="R159" s="203"/>
      <c r="S159" s="203"/>
      <c r="T159" s="204"/>
      <c r="AT159" s="205" t="s">
        <v>131</v>
      </c>
      <c r="AU159" s="205" t="s">
        <v>81</v>
      </c>
      <c r="AV159" s="13" t="s">
        <v>128</v>
      </c>
      <c r="AW159" s="13" t="s">
        <v>34</v>
      </c>
      <c r="AX159" s="13" t="s">
        <v>78</v>
      </c>
      <c r="AY159" s="205" t="s">
        <v>121</v>
      </c>
    </row>
    <row r="160" spans="2:65" s="1" customFormat="1" ht="22.5" customHeight="1">
      <c r="B160" s="160"/>
      <c r="C160" s="161" t="s">
        <v>181</v>
      </c>
      <c r="D160" s="161" t="s">
        <v>124</v>
      </c>
      <c r="E160" s="162" t="s">
        <v>182</v>
      </c>
      <c r="F160" s="163" t="s">
        <v>183</v>
      </c>
      <c r="G160" s="164" t="s">
        <v>127</v>
      </c>
      <c r="H160" s="165">
        <v>4</v>
      </c>
      <c r="I160" s="166"/>
      <c r="J160" s="167">
        <f>ROUND(I160*H160,2)</f>
        <v>0</v>
      </c>
      <c r="K160" s="163" t="s">
        <v>19</v>
      </c>
      <c r="L160" s="34"/>
      <c r="M160" s="168" t="s">
        <v>19</v>
      </c>
      <c r="N160" s="169" t="s">
        <v>42</v>
      </c>
      <c r="O160" s="35"/>
      <c r="P160" s="170">
        <f>O160*H160</f>
        <v>0</v>
      </c>
      <c r="Q160" s="170">
        <v>2.5</v>
      </c>
      <c r="R160" s="170">
        <f>Q160*H160</f>
        <v>10</v>
      </c>
      <c r="S160" s="170">
        <v>2.5</v>
      </c>
      <c r="T160" s="171">
        <f>S160*H160</f>
        <v>10</v>
      </c>
      <c r="AR160" s="17" t="s">
        <v>128</v>
      </c>
      <c r="AT160" s="17" t="s">
        <v>124</v>
      </c>
      <c r="AU160" s="17" t="s">
        <v>81</v>
      </c>
      <c r="AY160" s="17" t="s">
        <v>121</v>
      </c>
      <c r="BE160" s="172">
        <f>IF(N160="základní",J160,0)</f>
        <v>0</v>
      </c>
      <c r="BF160" s="172">
        <f>IF(N160="snížená",J160,0)</f>
        <v>0</v>
      </c>
      <c r="BG160" s="172">
        <f>IF(N160="zákl. přenesená",J160,0)</f>
        <v>0</v>
      </c>
      <c r="BH160" s="172">
        <f>IF(N160="sníž. přenesená",J160,0)</f>
        <v>0</v>
      </c>
      <c r="BI160" s="172">
        <f>IF(N160="nulová",J160,0)</f>
        <v>0</v>
      </c>
      <c r="BJ160" s="17" t="s">
        <v>78</v>
      </c>
      <c r="BK160" s="172">
        <f>ROUND(I160*H160,2)</f>
        <v>0</v>
      </c>
      <c r="BL160" s="17" t="s">
        <v>128</v>
      </c>
      <c r="BM160" s="17" t="s">
        <v>184</v>
      </c>
    </row>
    <row r="161" spans="2:47" s="1" customFormat="1" ht="13.5">
      <c r="B161" s="34"/>
      <c r="D161" s="173" t="s">
        <v>130</v>
      </c>
      <c r="F161" s="174" t="s">
        <v>185</v>
      </c>
      <c r="I161" s="134"/>
      <c r="L161" s="34"/>
      <c r="M161" s="63"/>
      <c r="N161" s="35"/>
      <c r="O161" s="35"/>
      <c r="P161" s="35"/>
      <c r="Q161" s="35"/>
      <c r="R161" s="35"/>
      <c r="S161" s="35"/>
      <c r="T161" s="64"/>
      <c r="AT161" s="17" t="s">
        <v>130</v>
      </c>
      <c r="AU161" s="17" t="s">
        <v>81</v>
      </c>
    </row>
    <row r="162" spans="2:47" s="1" customFormat="1" ht="40.5">
      <c r="B162" s="34"/>
      <c r="D162" s="173" t="s">
        <v>153</v>
      </c>
      <c r="F162" s="194" t="s">
        <v>178</v>
      </c>
      <c r="I162" s="134"/>
      <c r="L162" s="34"/>
      <c r="M162" s="63"/>
      <c r="N162" s="35"/>
      <c r="O162" s="35"/>
      <c r="P162" s="35"/>
      <c r="Q162" s="35"/>
      <c r="R162" s="35"/>
      <c r="S162" s="35"/>
      <c r="T162" s="64"/>
      <c r="AT162" s="17" t="s">
        <v>153</v>
      </c>
      <c r="AU162" s="17" t="s">
        <v>81</v>
      </c>
    </row>
    <row r="163" spans="2:51" s="11" customFormat="1" ht="27">
      <c r="B163" s="175"/>
      <c r="D163" s="173" t="s">
        <v>131</v>
      </c>
      <c r="E163" s="176" t="s">
        <v>19</v>
      </c>
      <c r="F163" s="177" t="s">
        <v>132</v>
      </c>
      <c r="H163" s="178" t="s">
        <v>19</v>
      </c>
      <c r="I163" s="179"/>
      <c r="L163" s="175"/>
      <c r="M163" s="180"/>
      <c r="N163" s="181"/>
      <c r="O163" s="181"/>
      <c r="P163" s="181"/>
      <c r="Q163" s="181"/>
      <c r="R163" s="181"/>
      <c r="S163" s="181"/>
      <c r="T163" s="182"/>
      <c r="AT163" s="178" t="s">
        <v>131</v>
      </c>
      <c r="AU163" s="178" t="s">
        <v>81</v>
      </c>
      <c r="AV163" s="11" t="s">
        <v>78</v>
      </c>
      <c r="AW163" s="11" t="s">
        <v>34</v>
      </c>
      <c r="AX163" s="11" t="s">
        <v>71</v>
      </c>
      <c r="AY163" s="178" t="s">
        <v>121</v>
      </c>
    </row>
    <row r="164" spans="2:51" s="11" customFormat="1" ht="13.5">
      <c r="B164" s="175"/>
      <c r="D164" s="173" t="s">
        <v>131</v>
      </c>
      <c r="E164" s="176" t="s">
        <v>19</v>
      </c>
      <c r="F164" s="177" t="s">
        <v>133</v>
      </c>
      <c r="H164" s="178" t="s">
        <v>19</v>
      </c>
      <c r="I164" s="179"/>
      <c r="L164" s="175"/>
      <c r="M164" s="180"/>
      <c r="N164" s="181"/>
      <c r="O164" s="181"/>
      <c r="P164" s="181"/>
      <c r="Q164" s="181"/>
      <c r="R164" s="181"/>
      <c r="S164" s="181"/>
      <c r="T164" s="182"/>
      <c r="AT164" s="178" t="s">
        <v>131</v>
      </c>
      <c r="AU164" s="178" t="s">
        <v>81</v>
      </c>
      <c r="AV164" s="11" t="s">
        <v>78</v>
      </c>
      <c r="AW164" s="11" t="s">
        <v>34</v>
      </c>
      <c r="AX164" s="11" t="s">
        <v>71</v>
      </c>
      <c r="AY164" s="178" t="s">
        <v>121</v>
      </c>
    </row>
    <row r="165" spans="2:51" s="11" customFormat="1" ht="13.5">
      <c r="B165" s="175"/>
      <c r="D165" s="173" t="s">
        <v>131</v>
      </c>
      <c r="E165" s="176" t="s">
        <v>19</v>
      </c>
      <c r="F165" s="177" t="s">
        <v>134</v>
      </c>
      <c r="H165" s="178" t="s">
        <v>19</v>
      </c>
      <c r="I165" s="179"/>
      <c r="L165" s="175"/>
      <c r="M165" s="180"/>
      <c r="N165" s="181"/>
      <c r="O165" s="181"/>
      <c r="P165" s="181"/>
      <c r="Q165" s="181"/>
      <c r="R165" s="181"/>
      <c r="S165" s="181"/>
      <c r="T165" s="182"/>
      <c r="AT165" s="178" t="s">
        <v>131</v>
      </c>
      <c r="AU165" s="178" t="s">
        <v>81</v>
      </c>
      <c r="AV165" s="11" t="s">
        <v>78</v>
      </c>
      <c r="AW165" s="11" t="s">
        <v>34</v>
      </c>
      <c r="AX165" s="11" t="s">
        <v>71</v>
      </c>
      <c r="AY165" s="178" t="s">
        <v>121</v>
      </c>
    </row>
    <row r="166" spans="2:51" s="11" customFormat="1" ht="13.5">
      <c r="B166" s="175"/>
      <c r="D166" s="173" t="s">
        <v>131</v>
      </c>
      <c r="E166" s="176" t="s">
        <v>19</v>
      </c>
      <c r="F166" s="177" t="s">
        <v>135</v>
      </c>
      <c r="H166" s="178" t="s">
        <v>19</v>
      </c>
      <c r="I166" s="179"/>
      <c r="L166" s="175"/>
      <c r="M166" s="180"/>
      <c r="N166" s="181"/>
      <c r="O166" s="181"/>
      <c r="P166" s="181"/>
      <c r="Q166" s="181"/>
      <c r="R166" s="181"/>
      <c r="S166" s="181"/>
      <c r="T166" s="182"/>
      <c r="AT166" s="178" t="s">
        <v>131</v>
      </c>
      <c r="AU166" s="178" t="s">
        <v>81</v>
      </c>
      <c r="AV166" s="11" t="s">
        <v>78</v>
      </c>
      <c r="AW166" s="11" t="s">
        <v>34</v>
      </c>
      <c r="AX166" s="11" t="s">
        <v>71</v>
      </c>
      <c r="AY166" s="178" t="s">
        <v>121</v>
      </c>
    </row>
    <row r="167" spans="2:51" s="11" customFormat="1" ht="13.5">
      <c r="B167" s="175"/>
      <c r="D167" s="173" t="s">
        <v>131</v>
      </c>
      <c r="E167" s="176" t="s">
        <v>19</v>
      </c>
      <c r="F167" s="177" t="s">
        <v>136</v>
      </c>
      <c r="H167" s="178" t="s">
        <v>19</v>
      </c>
      <c r="I167" s="179"/>
      <c r="L167" s="175"/>
      <c r="M167" s="180"/>
      <c r="N167" s="181"/>
      <c r="O167" s="181"/>
      <c r="P167" s="181"/>
      <c r="Q167" s="181"/>
      <c r="R167" s="181"/>
      <c r="S167" s="181"/>
      <c r="T167" s="182"/>
      <c r="AT167" s="178" t="s">
        <v>131</v>
      </c>
      <c r="AU167" s="178" t="s">
        <v>81</v>
      </c>
      <c r="AV167" s="11" t="s">
        <v>78</v>
      </c>
      <c r="AW167" s="11" t="s">
        <v>34</v>
      </c>
      <c r="AX167" s="11" t="s">
        <v>71</v>
      </c>
      <c r="AY167" s="178" t="s">
        <v>121</v>
      </c>
    </row>
    <row r="168" spans="2:51" s="11" customFormat="1" ht="13.5">
      <c r="B168" s="175"/>
      <c r="D168" s="173" t="s">
        <v>131</v>
      </c>
      <c r="E168" s="176" t="s">
        <v>19</v>
      </c>
      <c r="F168" s="177" t="s">
        <v>155</v>
      </c>
      <c r="H168" s="178" t="s">
        <v>19</v>
      </c>
      <c r="I168" s="179"/>
      <c r="L168" s="175"/>
      <c r="M168" s="180"/>
      <c r="N168" s="181"/>
      <c r="O168" s="181"/>
      <c r="P168" s="181"/>
      <c r="Q168" s="181"/>
      <c r="R168" s="181"/>
      <c r="S168" s="181"/>
      <c r="T168" s="182"/>
      <c r="AT168" s="178" t="s">
        <v>131</v>
      </c>
      <c r="AU168" s="178" t="s">
        <v>81</v>
      </c>
      <c r="AV168" s="11" t="s">
        <v>78</v>
      </c>
      <c r="AW168" s="11" t="s">
        <v>34</v>
      </c>
      <c r="AX168" s="11" t="s">
        <v>71</v>
      </c>
      <c r="AY168" s="178" t="s">
        <v>121</v>
      </c>
    </row>
    <row r="169" spans="2:51" s="11" customFormat="1" ht="13.5">
      <c r="B169" s="175"/>
      <c r="D169" s="173" t="s">
        <v>131</v>
      </c>
      <c r="E169" s="176" t="s">
        <v>19</v>
      </c>
      <c r="F169" s="177" t="s">
        <v>179</v>
      </c>
      <c r="H169" s="178" t="s">
        <v>19</v>
      </c>
      <c r="I169" s="179"/>
      <c r="L169" s="175"/>
      <c r="M169" s="180"/>
      <c r="N169" s="181"/>
      <c r="O169" s="181"/>
      <c r="P169" s="181"/>
      <c r="Q169" s="181"/>
      <c r="R169" s="181"/>
      <c r="S169" s="181"/>
      <c r="T169" s="182"/>
      <c r="AT169" s="178" t="s">
        <v>131</v>
      </c>
      <c r="AU169" s="178" t="s">
        <v>81</v>
      </c>
      <c r="AV169" s="11" t="s">
        <v>78</v>
      </c>
      <c r="AW169" s="11" t="s">
        <v>34</v>
      </c>
      <c r="AX169" s="11" t="s">
        <v>71</v>
      </c>
      <c r="AY169" s="178" t="s">
        <v>121</v>
      </c>
    </row>
    <row r="170" spans="2:51" s="12" customFormat="1" ht="13.5">
      <c r="B170" s="183"/>
      <c r="D170" s="184" t="s">
        <v>131</v>
      </c>
      <c r="E170" s="185" t="s">
        <v>19</v>
      </c>
      <c r="F170" s="186" t="s">
        <v>186</v>
      </c>
      <c r="H170" s="187">
        <v>4</v>
      </c>
      <c r="I170" s="188"/>
      <c r="L170" s="183"/>
      <c r="M170" s="189"/>
      <c r="N170" s="190"/>
      <c r="O170" s="190"/>
      <c r="P170" s="190"/>
      <c r="Q170" s="190"/>
      <c r="R170" s="190"/>
      <c r="S170" s="190"/>
      <c r="T170" s="191"/>
      <c r="AT170" s="192" t="s">
        <v>131</v>
      </c>
      <c r="AU170" s="192" t="s">
        <v>81</v>
      </c>
      <c r="AV170" s="12" t="s">
        <v>81</v>
      </c>
      <c r="AW170" s="12" t="s">
        <v>34</v>
      </c>
      <c r="AX170" s="12" t="s">
        <v>78</v>
      </c>
      <c r="AY170" s="192" t="s">
        <v>121</v>
      </c>
    </row>
    <row r="171" spans="2:65" s="1" customFormat="1" ht="22.5" customHeight="1">
      <c r="B171" s="160"/>
      <c r="C171" s="161" t="s">
        <v>187</v>
      </c>
      <c r="D171" s="161" t="s">
        <v>124</v>
      </c>
      <c r="E171" s="162" t="s">
        <v>188</v>
      </c>
      <c r="F171" s="163" t="s">
        <v>189</v>
      </c>
      <c r="G171" s="164" t="s">
        <v>127</v>
      </c>
      <c r="H171" s="165">
        <v>27</v>
      </c>
      <c r="I171" s="166"/>
      <c r="J171" s="167">
        <f>ROUND(I171*H171,2)</f>
        <v>0</v>
      </c>
      <c r="K171" s="163" t="s">
        <v>19</v>
      </c>
      <c r="L171" s="34"/>
      <c r="M171" s="168" t="s">
        <v>19</v>
      </c>
      <c r="N171" s="169" t="s">
        <v>42</v>
      </c>
      <c r="O171" s="35"/>
      <c r="P171" s="170">
        <f>O171*H171</f>
        <v>0</v>
      </c>
      <c r="Q171" s="170">
        <v>2.5</v>
      </c>
      <c r="R171" s="170">
        <f>Q171*H171</f>
        <v>67.5</v>
      </c>
      <c r="S171" s="170">
        <v>2.5</v>
      </c>
      <c r="T171" s="171">
        <f>S171*H171</f>
        <v>67.5</v>
      </c>
      <c r="AR171" s="17" t="s">
        <v>128</v>
      </c>
      <c r="AT171" s="17" t="s">
        <v>124</v>
      </c>
      <c r="AU171" s="17" t="s">
        <v>81</v>
      </c>
      <c r="AY171" s="17" t="s">
        <v>121</v>
      </c>
      <c r="BE171" s="172">
        <f>IF(N171="základní",J171,0)</f>
        <v>0</v>
      </c>
      <c r="BF171" s="172">
        <f>IF(N171="snížená",J171,0)</f>
        <v>0</v>
      </c>
      <c r="BG171" s="172">
        <f>IF(N171="zákl. přenesená",J171,0)</f>
        <v>0</v>
      </c>
      <c r="BH171" s="172">
        <f>IF(N171="sníž. přenesená",J171,0)</f>
        <v>0</v>
      </c>
      <c r="BI171" s="172">
        <f>IF(N171="nulová",J171,0)</f>
        <v>0</v>
      </c>
      <c r="BJ171" s="17" t="s">
        <v>78</v>
      </c>
      <c r="BK171" s="172">
        <f>ROUND(I171*H171,2)</f>
        <v>0</v>
      </c>
      <c r="BL171" s="17" t="s">
        <v>128</v>
      </c>
      <c r="BM171" s="17" t="s">
        <v>190</v>
      </c>
    </row>
    <row r="172" spans="2:47" s="1" customFormat="1" ht="13.5">
      <c r="B172" s="34"/>
      <c r="D172" s="173" t="s">
        <v>130</v>
      </c>
      <c r="F172" s="174" t="s">
        <v>191</v>
      </c>
      <c r="I172" s="134"/>
      <c r="L172" s="34"/>
      <c r="M172" s="63"/>
      <c r="N172" s="35"/>
      <c r="O172" s="35"/>
      <c r="P172" s="35"/>
      <c r="Q172" s="35"/>
      <c r="R172" s="35"/>
      <c r="S172" s="35"/>
      <c r="T172" s="64"/>
      <c r="AT172" s="17" t="s">
        <v>130</v>
      </c>
      <c r="AU172" s="17" t="s">
        <v>81</v>
      </c>
    </row>
    <row r="173" spans="2:47" s="1" customFormat="1" ht="40.5">
      <c r="B173" s="34"/>
      <c r="D173" s="173" t="s">
        <v>153</v>
      </c>
      <c r="F173" s="194" t="s">
        <v>178</v>
      </c>
      <c r="I173" s="134"/>
      <c r="L173" s="34"/>
      <c r="M173" s="63"/>
      <c r="N173" s="35"/>
      <c r="O173" s="35"/>
      <c r="P173" s="35"/>
      <c r="Q173" s="35"/>
      <c r="R173" s="35"/>
      <c r="S173" s="35"/>
      <c r="T173" s="64"/>
      <c r="AT173" s="17" t="s">
        <v>153</v>
      </c>
      <c r="AU173" s="17" t="s">
        <v>81</v>
      </c>
    </row>
    <row r="174" spans="2:51" s="11" customFormat="1" ht="27">
      <c r="B174" s="175"/>
      <c r="D174" s="173" t="s">
        <v>131</v>
      </c>
      <c r="E174" s="176" t="s">
        <v>19</v>
      </c>
      <c r="F174" s="177" t="s">
        <v>132</v>
      </c>
      <c r="H174" s="178" t="s">
        <v>19</v>
      </c>
      <c r="I174" s="179"/>
      <c r="L174" s="175"/>
      <c r="M174" s="180"/>
      <c r="N174" s="181"/>
      <c r="O174" s="181"/>
      <c r="P174" s="181"/>
      <c r="Q174" s="181"/>
      <c r="R174" s="181"/>
      <c r="S174" s="181"/>
      <c r="T174" s="182"/>
      <c r="AT174" s="178" t="s">
        <v>131</v>
      </c>
      <c r="AU174" s="178" t="s">
        <v>81</v>
      </c>
      <c r="AV174" s="11" t="s">
        <v>78</v>
      </c>
      <c r="AW174" s="11" t="s">
        <v>34</v>
      </c>
      <c r="AX174" s="11" t="s">
        <v>71</v>
      </c>
      <c r="AY174" s="178" t="s">
        <v>121</v>
      </c>
    </row>
    <row r="175" spans="2:51" s="11" customFormat="1" ht="13.5">
      <c r="B175" s="175"/>
      <c r="D175" s="173" t="s">
        <v>131</v>
      </c>
      <c r="E175" s="176" t="s">
        <v>19</v>
      </c>
      <c r="F175" s="177" t="s">
        <v>133</v>
      </c>
      <c r="H175" s="178" t="s">
        <v>19</v>
      </c>
      <c r="I175" s="179"/>
      <c r="L175" s="175"/>
      <c r="M175" s="180"/>
      <c r="N175" s="181"/>
      <c r="O175" s="181"/>
      <c r="P175" s="181"/>
      <c r="Q175" s="181"/>
      <c r="R175" s="181"/>
      <c r="S175" s="181"/>
      <c r="T175" s="182"/>
      <c r="AT175" s="178" t="s">
        <v>131</v>
      </c>
      <c r="AU175" s="178" t="s">
        <v>81</v>
      </c>
      <c r="AV175" s="11" t="s">
        <v>78</v>
      </c>
      <c r="AW175" s="11" t="s">
        <v>34</v>
      </c>
      <c r="AX175" s="11" t="s">
        <v>71</v>
      </c>
      <c r="AY175" s="178" t="s">
        <v>121</v>
      </c>
    </row>
    <row r="176" spans="2:51" s="11" customFormat="1" ht="13.5">
      <c r="B176" s="175"/>
      <c r="D176" s="173" t="s">
        <v>131</v>
      </c>
      <c r="E176" s="176" t="s">
        <v>19</v>
      </c>
      <c r="F176" s="177" t="s">
        <v>134</v>
      </c>
      <c r="H176" s="178" t="s">
        <v>19</v>
      </c>
      <c r="I176" s="179"/>
      <c r="L176" s="175"/>
      <c r="M176" s="180"/>
      <c r="N176" s="181"/>
      <c r="O176" s="181"/>
      <c r="P176" s="181"/>
      <c r="Q176" s="181"/>
      <c r="R176" s="181"/>
      <c r="S176" s="181"/>
      <c r="T176" s="182"/>
      <c r="AT176" s="178" t="s">
        <v>131</v>
      </c>
      <c r="AU176" s="178" t="s">
        <v>81</v>
      </c>
      <c r="AV176" s="11" t="s">
        <v>78</v>
      </c>
      <c r="AW176" s="11" t="s">
        <v>34</v>
      </c>
      <c r="AX176" s="11" t="s">
        <v>71</v>
      </c>
      <c r="AY176" s="178" t="s">
        <v>121</v>
      </c>
    </row>
    <row r="177" spans="2:51" s="11" customFormat="1" ht="13.5">
      <c r="B177" s="175"/>
      <c r="D177" s="173" t="s">
        <v>131</v>
      </c>
      <c r="E177" s="176" t="s">
        <v>19</v>
      </c>
      <c r="F177" s="177" t="s">
        <v>135</v>
      </c>
      <c r="H177" s="178" t="s">
        <v>19</v>
      </c>
      <c r="I177" s="179"/>
      <c r="L177" s="175"/>
      <c r="M177" s="180"/>
      <c r="N177" s="181"/>
      <c r="O177" s="181"/>
      <c r="P177" s="181"/>
      <c r="Q177" s="181"/>
      <c r="R177" s="181"/>
      <c r="S177" s="181"/>
      <c r="T177" s="182"/>
      <c r="AT177" s="178" t="s">
        <v>131</v>
      </c>
      <c r="AU177" s="178" t="s">
        <v>81</v>
      </c>
      <c r="AV177" s="11" t="s">
        <v>78</v>
      </c>
      <c r="AW177" s="11" t="s">
        <v>34</v>
      </c>
      <c r="AX177" s="11" t="s">
        <v>71</v>
      </c>
      <c r="AY177" s="178" t="s">
        <v>121</v>
      </c>
    </row>
    <row r="178" spans="2:51" s="11" customFormat="1" ht="13.5">
      <c r="B178" s="175"/>
      <c r="D178" s="173" t="s">
        <v>131</v>
      </c>
      <c r="E178" s="176" t="s">
        <v>19</v>
      </c>
      <c r="F178" s="177" t="s">
        <v>136</v>
      </c>
      <c r="H178" s="178" t="s">
        <v>19</v>
      </c>
      <c r="I178" s="179"/>
      <c r="L178" s="175"/>
      <c r="M178" s="180"/>
      <c r="N178" s="181"/>
      <c r="O178" s="181"/>
      <c r="P178" s="181"/>
      <c r="Q178" s="181"/>
      <c r="R178" s="181"/>
      <c r="S178" s="181"/>
      <c r="T178" s="182"/>
      <c r="AT178" s="178" t="s">
        <v>131</v>
      </c>
      <c r="AU178" s="178" t="s">
        <v>81</v>
      </c>
      <c r="AV178" s="11" t="s">
        <v>78</v>
      </c>
      <c r="AW178" s="11" t="s">
        <v>34</v>
      </c>
      <c r="AX178" s="11" t="s">
        <v>71</v>
      </c>
      <c r="AY178" s="178" t="s">
        <v>121</v>
      </c>
    </row>
    <row r="179" spans="2:51" s="11" customFormat="1" ht="13.5">
      <c r="B179" s="175"/>
      <c r="D179" s="173" t="s">
        <v>131</v>
      </c>
      <c r="E179" s="176" t="s">
        <v>19</v>
      </c>
      <c r="F179" s="177" t="s">
        <v>155</v>
      </c>
      <c r="H179" s="178" t="s">
        <v>19</v>
      </c>
      <c r="I179" s="179"/>
      <c r="L179" s="175"/>
      <c r="M179" s="180"/>
      <c r="N179" s="181"/>
      <c r="O179" s="181"/>
      <c r="P179" s="181"/>
      <c r="Q179" s="181"/>
      <c r="R179" s="181"/>
      <c r="S179" s="181"/>
      <c r="T179" s="182"/>
      <c r="AT179" s="178" t="s">
        <v>131</v>
      </c>
      <c r="AU179" s="178" t="s">
        <v>81</v>
      </c>
      <c r="AV179" s="11" t="s">
        <v>78</v>
      </c>
      <c r="AW179" s="11" t="s">
        <v>34</v>
      </c>
      <c r="AX179" s="11" t="s">
        <v>71</v>
      </c>
      <c r="AY179" s="178" t="s">
        <v>121</v>
      </c>
    </row>
    <row r="180" spans="2:51" s="11" customFormat="1" ht="13.5">
      <c r="B180" s="175"/>
      <c r="D180" s="173" t="s">
        <v>131</v>
      </c>
      <c r="E180" s="176" t="s">
        <v>19</v>
      </c>
      <c r="F180" s="177" t="s">
        <v>179</v>
      </c>
      <c r="H180" s="178" t="s">
        <v>19</v>
      </c>
      <c r="I180" s="179"/>
      <c r="L180" s="175"/>
      <c r="M180" s="180"/>
      <c r="N180" s="181"/>
      <c r="O180" s="181"/>
      <c r="P180" s="181"/>
      <c r="Q180" s="181"/>
      <c r="R180" s="181"/>
      <c r="S180" s="181"/>
      <c r="T180" s="182"/>
      <c r="AT180" s="178" t="s">
        <v>131</v>
      </c>
      <c r="AU180" s="178" t="s">
        <v>81</v>
      </c>
      <c r="AV180" s="11" t="s">
        <v>78</v>
      </c>
      <c r="AW180" s="11" t="s">
        <v>34</v>
      </c>
      <c r="AX180" s="11" t="s">
        <v>71</v>
      </c>
      <c r="AY180" s="178" t="s">
        <v>121</v>
      </c>
    </row>
    <row r="181" spans="2:51" s="12" customFormat="1" ht="13.5">
      <c r="B181" s="183"/>
      <c r="D181" s="184" t="s">
        <v>131</v>
      </c>
      <c r="E181" s="185" t="s">
        <v>19</v>
      </c>
      <c r="F181" s="186" t="s">
        <v>192</v>
      </c>
      <c r="H181" s="187">
        <v>27</v>
      </c>
      <c r="I181" s="188"/>
      <c r="L181" s="183"/>
      <c r="M181" s="189"/>
      <c r="N181" s="190"/>
      <c r="O181" s="190"/>
      <c r="P181" s="190"/>
      <c r="Q181" s="190"/>
      <c r="R181" s="190"/>
      <c r="S181" s="190"/>
      <c r="T181" s="191"/>
      <c r="AT181" s="192" t="s">
        <v>131</v>
      </c>
      <c r="AU181" s="192" t="s">
        <v>81</v>
      </c>
      <c r="AV181" s="12" t="s">
        <v>81</v>
      </c>
      <c r="AW181" s="12" t="s">
        <v>34</v>
      </c>
      <c r="AX181" s="12" t="s">
        <v>78</v>
      </c>
      <c r="AY181" s="192" t="s">
        <v>121</v>
      </c>
    </row>
    <row r="182" spans="2:65" s="1" customFormat="1" ht="22.5" customHeight="1">
      <c r="B182" s="160"/>
      <c r="C182" s="161" t="s">
        <v>193</v>
      </c>
      <c r="D182" s="161" t="s">
        <v>124</v>
      </c>
      <c r="E182" s="162" t="s">
        <v>194</v>
      </c>
      <c r="F182" s="163" t="s">
        <v>195</v>
      </c>
      <c r="G182" s="164" t="s">
        <v>127</v>
      </c>
      <c r="H182" s="165">
        <v>12.4</v>
      </c>
      <c r="I182" s="166"/>
      <c r="J182" s="167">
        <f>ROUND(I182*H182,2)</f>
        <v>0</v>
      </c>
      <c r="K182" s="163" t="s">
        <v>142</v>
      </c>
      <c r="L182" s="34"/>
      <c r="M182" s="168" t="s">
        <v>19</v>
      </c>
      <c r="N182" s="169" t="s">
        <v>42</v>
      </c>
      <c r="O182" s="35"/>
      <c r="P182" s="170">
        <f>O182*H182</f>
        <v>0</v>
      </c>
      <c r="Q182" s="170">
        <v>0</v>
      </c>
      <c r="R182" s="170">
        <f>Q182*H182</f>
        <v>0</v>
      </c>
      <c r="S182" s="170">
        <v>0</v>
      </c>
      <c r="T182" s="171">
        <f>S182*H182</f>
        <v>0</v>
      </c>
      <c r="AR182" s="17" t="s">
        <v>128</v>
      </c>
      <c r="AT182" s="17" t="s">
        <v>124</v>
      </c>
      <c r="AU182" s="17" t="s">
        <v>81</v>
      </c>
      <c r="AY182" s="17" t="s">
        <v>121</v>
      </c>
      <c r="BE182" s="172">
        <f>IF(N182="základní",J182,0)</f>
        <v>0</v>
      </c>
      <c r="BF182" s="172">
        <f>IF(N182="snížená",J182,0)</f>
        <v>0</v>
      </c>
      <c r="BG182" s="172">
        <f>IF(N182="zákl. přenesená",J182,0)</f>
        <v>0</v>
      </c>
      <c r="BH182" s="172">
        <f>IF(N182="sníž. přenesená",J182,0)</f>
        <v>0</v>
      </c>
      <c r="BI182" s="172">
        <f>IF(N182="nulová",J182,0)</f>
        <v>0</v>
      </c>
      <c r="BJ182" s="17" t="s">
        <v>78</v>
      </c>
      <c r="BK182" s="172">
        <f>ROUND(I182*H182,2)</f>
        <v>0</v>
      </c>
      <c r="BL182" s="17" t="s">
        <v>128</v>
      </c>
      <c r="BM182" s="17" t="s">
        <v>196</v>
      </c>
    </row>
    <row r="183" spans="2:47" s="1" customFormat="1" ht="13.5">
      <c r="B183" s="34"/>
      <c r="D183" s="173" t="s">
        <v>130</v>
      </c>
      <c r="F183" s="174" t="s">
        <v>197</v>
      </c>
      <c r="I183" s="134"/>
      <c r="L183" s="34"/>
      <c r="M183" s="63"/>
      <c r="N183" s="35"/>
      <c r="O183" s="35"/>
      <c r="P183" s="35"/>
      <c r="Q183" s="35"/>
      <c r="R183" s="35"/>
      <c r="S183" s="35"/>
      <c r="T183" s="64"/>
      <c r="AT183" s="17" t="s">
        <v>130</v>
      </c>
      <c r="AU183" s="17" t="s">
        <v>81</v>
      </c>
    </row>
    <row r="184" spans="2:51" s="11" customFormat="1" ht="27">
      <c r="B184" s="175"/>
      <c r="D184" s="173" t="s">
        <v>131</v>
      </c>
      <c r="E184" s="176" t="s">
        <v>19</v>
      </c>
      <c r="F184" s="177" t="s">
        <v>198</v>
      </c>
      <c r="H184" s="178" t="s">
        <v>19</v>
      </c>
      <c r="I184" s="179"/>
      <c r="L184" s="175"/>
      <c r="M184" s="180"/>
      <c r="N184" s="181"/>
      <c r="O184" s="181"/>
      <c r="P184" s="181"/>
      <c r="Q184" s="181"/>
      <c r="R184" s="181"/>
      <c r="S184" s="181"/>
      <c r="T184" s="182"/>
      <c r="AT184" s="178" t="s">
        <v>131</v>
      </c>
      <c r="AU184" s="178" t="s">
        <v>81</v>
      </c>
      <c r="AV184" s="11" t="s">
        <v>78</v>
      </c>
      <c r="AW184" s="11" t="s">
        <v>34</v>
      </c>
      <c r="AX184" s="11" t="s">
        <v>71</v>
      </c>
      <c r="AY184" s="178" t="s">
        <v>121</v>
      </c>
    </row>
    <row r="185" spans="2:51" s="12" customFormat="1" ht="13.5">
      <c r="B185" s="183"/>
      <c r="D185" s="173" t="s">
        <v>131</v>
      </c>
      <c r="E185" s="192" t="s">
        <v>19</v>
      </c>
      <c r="F185" s="195" t="s">
        <v>199</v>
      </c>
      <c r="H185" s="196">
        <v>12.4</v>
      </c>
      <c r="I185" s="188"/>
      <c r="L185" s="183"/>
      <c r="M185" s="189"/>
      <c r="N185" s="190"/>
      <c r="O185" s="190"/>
      <c r="P185" s="190"/>
      <c r="Q185" s="190"/>
      <c r="R185" s="190"/>
      <c r="S185" s="190"/>
      <c r="T185" s="191"/>
      <c r="AT185" s="192" t="s">
        <v>131</v>
      </c>
      <c r="AU185" s="192" t="s">
        <v>81</v>
      </c>
      <c r="AV185" s="12" t="s">
        <v>81</v>
      </c>
      <c r="AW185" s="12" t="s">
        <v>34</v>
      </c>
      <c r="AX185" s="12" t="s">
        <v>78</v>
      </c>
      <c r="AY185" s="192" t="s">
        <v>121</v>
      </c>
    </row>
    <row r="186" spans="2:63" s="10" customFormat="1" ht="29.25" customHeight="1">
      <c r="B186" s="146"/>
      <c r="D186" s="157" t="s">
        <v>70</v>
      </c>
      <c r="E186" s="158" t="s">
        <v>181</v>
      </c>
      <c r="F186" s="158" t="s">
        <v>200</v>
      </c>
      <c r="I186" s="149"/>
      <c r="J186" s="159">
        <f>BK186</f>
        <v>0</v>
      </c>
      <c r="L186" s="146"/>
      <c r="M186" s="151"/>
      <c r="N186" s="152"/>
      <c r="O186" s="152"/>
      <c r="P186" s="153">
        <f>SUM(P187:P307)</f>
        <v>0</v>
      </c>
      <c r="Q186" s="152"/>
      <c r="R186" s="153">
        <f>SUM(R187:R307)</f>
        <v>46.728326</v>
      </c>
      <c r="S186" s="152"/>
      <c r="T186" s="154">
        <f>SUM(T187:T307)</f>
        <v>45.666799999999995</v>
      </c>
      <c r="AR186" s="147" t="s">
        <v>78</v>
      </c>
      <c r="AT186" s="155" t="s">
        <v>70</v>
      </c>
      <c r="AU186" s="155" t="s">
        <v>78</v>
      </c>
      <c r="AY186" s="147" t="s">
        <v>121</v>
      </c>
      <c r="BK186" s="156">
        <f>SUM(BK187:BK307)</f>
        <v>0</v>
      </c>
    </row>
    <row r="187" spans="2:65" s="1" customFormat="1" ht="22.5" customHeight="1">
      <c r="B187" s="160"/>
      <c r="C187" s="161" t="s">
        <v>201</v>
      </c>
      <c r="D187" s="161" t="s">
        <v>124</v>
      </c>
      <c r="E187" s="162" t="s">
        <v>202</v>
      </c>
      <c r="F187" s="163" t="s">
        <v>203</v>
      </c>
      <c r="G187" s="164" t="s">
        <v>141</v>
      </c>
      <c r="H187" s="165">
        <v>963</v>
      </c>
      <c r="I187" s="166"/>
      <c r="J187" s="167">
        <f>ROUND(I187*H187,2)</f>
        <v>0</v>
      </c>
      <c r="K187" s="163" t="s">
        <v>19</v>
      </c>
      <c r="L187" s="34"/>
      <c r="M187" s="168" t="s">
        <v>19</v>
      </c>
      <c r="N187" s="169" t="s">
        <v>42</v>
      </c>
      <c r="O187" s="35"/>
      <c r="P187" s="170">
        <f>O187*H187</f>
        <v>0</v>
      </c>
      <c r="Q187" s="170">
        <v>0</v>
      </c>
      <c r="R187" s="170">
        <f>Q187*H187</f>
        <v>0</v>
      </c>
      <c r="S187" s="170">
        <v>0</v>
      </c>
      <c r="T187" s="171">
        <f>S187*H187</f>
        <v>0</v>
      </c>
      <c r="AR187" s="17" t="s">
        <v>128</v>
      </c>
      <c r="AT187" s="17" t="s">
        <v>124</v>
      </c>
      <c r="AU187" s="17" t="s">
        <v>81</v>
      </c>
      <c r="AY187" s="17" t="s">
        <v>121</v>
      </c>
      <c r="BE187" s="172">
        <f>IF(N187="základní",J187,0)</f>
        <v>0</v>
      </c>
      <c r="BF187" s="172">
        <f>IF(N187="snížená",J187,0)</f>
        <v>0</v>
      </c>
      <c r="BG187" s="172">
        <f>IF(N187="zákl. přenesená",J187,0)</f>
        <v>0</v>
      </c>
      <c r="BH187" s="172">
        <f>IF(N187="sníž. přenesená",J187,0)</f>
        <v>0</v>
      </c>
      <c r="BI187" s="172">
        <f>IF(N187="nulová",J187,0)</f>
        <v>0</v>
      </c>
      <c r="BJ187" s="17" t="s">
        <v>78</v>
      </c>
      <c r="BK187" s="172">
        <f>ROUND(I187*H187,2)</f>
        <v>0</v>
      </c>
      <c r="BL187" s="17" t="s">
        <v>128</v>
      </c>
      <c r="BM187" s="17" t="s">
        <v>204</v>
      </c>
    </row>
    <row r="188" spans="2:51" s="11" customFormat="1" ht="13.5">
      <c r="B188" s="175"/>
      <c r="D188" s="173" t="s">
        <v>131</v>
      </c>
      <c r="E188" s="176" t="s">
        <v>19</v>
      </c>
      <c r="F188" s="177" t="s">
        <v>205</v>
      </c>
      <c r="H188" s="178" t="s">
        <v>19</v>
      </c>
      <c r="I188" s="179"/>
      <c r="L188" s="175"/>
      <c r="M188" s="180"/>
      <c r="N188" s="181"/>
      <c r="O188" s="181"/>
      <c r="P188" s="181"/>
      <c r="Q188" s="181"/>
      <c r="R188" s="181"/>
      <c r="S188" s="181"/>
      <c r="T188" s="182"/>
      <c r="AT188" s="178" t="s">
        <v>131</v>
      </c>
      <c r="AU188" s="178" t="s">
        <v>81</v>
      </c>
      <c r="AV188" s="11" t="s">
        <v>78</v>
      </c>
      <c r="AW188" s="11" t="s">
        <v>34</v>
      </c>
      <c r="AX188" s="11" t="s">
        <v>71</v>
      </c>
      <c r="AY188" s="178" t="s">
        <v>121</v>
      </c>
    </row>
    <row r="189" spans="2:51" s="12" customFormat="1" ht="13.5">
      <c r="B189" s="183"/>
      <c r="D189" s="173" t="s">
        <v>131</v>
      </c>
      <c r="E189" s="192" t="s">
        <v>19</v>
      </c>
      <c r="F189" s="195" t="s">
        <v>206</v>
      </c>
      <c r="H189" s="196">
        <v>12</v>
      </c>
      <c r="I189" s="188"/>
      <c r="L189" s="183"/>
      <c r="M189" s="189"/>
      <c r="N189" s="190"/>
      <c r="O189" s="190"/>
      <c r="P189" s="190"/>
      <c r="Q189" s="190"/>
      <c r="R189" s="190"/>
      <c r="S189" s="190"/>
      <c r="T189" s="191"/>
      <c r="AT189" s="192" t="s">
        <v>131</v>
      </c>
      <c r="AU189" s="192" t="s">
        <v>81</v>
      </c>
      <c r="AV189" s="12" t="s">
        <v>81</v>
      </c>
      <c r="AW189" s="12" t="s">
        <v>34</v>
      </c>
      <c r="AX189" s="12" t="s">
        <v>71</v>
      </c>
      <c r="AY189" s="192" t="s">
        <v>121</v>
      </c>
    </row>
    <row r="190" spans="2:51" s="12" customFormat="1" ht="13.5">
      <c r="B190" s="183"/>
      <c r="D190" s="173" t="s">
        <v>131</v>
      </c>
      <c r="E190" s="192" t="s">
        <v>19</v>
      </c>
      <c r="F190" s="195" t="s">
        <v>207</v>
      </c>
      <c r="H190" s="196">
        <v>1</v>
      </c>
      <c r="I190" s="188"/>
      <c r="L190" s="183"/>
      <c r="M190" s="189"/>
      <c r="N190" s="190"/>
      <c r="O190" s="190"/>
      <c r="P190" s="190"/>
      <c r="Q190" s="190"/>
      <c r="R190" s="190"/>
      <c r="S190" s="190"/>
      <c r="T190" s="191"/>
      <c r="AT190" s="192" t="s">
        <v>131</v>
      </c>
      <c r="AU190" s="192" t="s">
        <v>81</v>
      </c>
      <c r="AV190" s="12" t="s">
        <v>81</v>
      </c>
      <c r="AW190" s="12" t="s">
        <v>34</v>
      </c>
      <c r="AX190" s="12" t="s">
        <v>71</v>
      </c>
      <c r="AY190" s="192" t="s">
        <v>121</v>
      </c>
    </row>
    <row r="191" spans="2:51" s="12" customFormat="1" ht="13.5">
      <c r="B191" s="183"/>
      <c r="D191" s="173" t="s">
        <v>131</v>
      </c>
      <c r="E191" s="192" t="s">
        <v>19</v>
      </c>
      <c r="F191" s="195" t="s">
        <v>208</v>
      </c>
      <c r="H191" s="196">
        <v>37</v>
      </c>
      <c r="I191" s="188"/>
      <c r="L191" s="183"/>
      <c r="M191" s="189"/>
      <c r="N191" s="190"/>
      <c r="O191" s="190"/>
      <c r="P191" s="190"/>
      <c r="Q191" s="190"/>
      <c r="R191" s="190"/>
      <c r="S191" s="190"/>
      <c r="T191" s="191"/>
      <c r="AT191" s="192" t="s">
        <v>131</v>
      </c>
      <c r="AU191" s="192" t="s">
        <v>81</v>
      </c>
      <c r="AV191" s="12" t="s">
        <v>81</v>
      </c>
      <c r="AW191" s="12" t="s">
        <v>34</v>
      </c>
      <c r="AX191" s="12" t="s">
        <v>71</v>
      </c>
      <c r="AY191" s="192" t="s">
        <v>121</v>
      </c>
    </row>
    <row r="192" spans="2:51" s="12" customFormat="1" ht="13.5">
      <c r="B192" s="183"/>
      <c r="D192" s="173" t="s">
        <v>131</v>
      </c>
      <c r="E192" s="192" t="s">
        <v>19</v>
      </c>
      <c r="F192" s="195" t="s">
        <v>209</v>
      </c>
      <c r="H192" s="196">
        <v>5</v>
      </c>
      <c r="I192" s="188"/>
      <c r="L192" s="183"/>
      <c r="M192" s="189"/>
      <c r="N192" s="190"/>
      <c r="O192" s="190"/>
      <c r="P192" s="190"/>
      <c r="Q192" s="190"/>
      <c r="R192" s="190"/>
      <c r="S192" s="190"/>
      <c r="T192" s="191"/>
      <c r="AT192" s="192" t="s">
        <v>131</v>
      </c>
      <c r="AU192" s="192" t="s">
        <v>81</v>
      </c>
      <c r="AV192" s="12" t="s">
        <v>81</v>
      </c>
      <c r="AW192" s="12" t="s">
        <v>34</v>
      </c>
      <c r="AX192" s="12" t="s">
        <v>71</v>
      </c>
      <c r="AY192" s="192" t="s">
        <v>121</v>
      </c>
    </row>
    <row r="193" spans="2:51" s="12" customFormat="1" ht="13.5">
      <c r="B193" s="183"/>
      <c r="D193" s="173" t="s">
        <v>131</v>
      </c>
      <c r="E193" s="192" t="s">
        <v>19</v>
      </c>
      <c r="F193" s="195" t="s">
        <v>210</v>
      </c>
      <c r="H193" s="196">
        <v>206</v>
      </c>
      <c r="I193" s="188"/>
      <c r="L193" s="183"/>
      <c r="M193" s="189"/>
      <c r="N193" s="190"/>
      <c r="O193" s="190"/>
      <c r="P193" s="190"/>
      <c r="Q193" s="190"/>
      <c r="R193" s="190"/>
      <c r="S193" s="190"/>
      <c r="T193" s="191"/>
      <c r="AT193" s="192" t="s">
        <v>131</v>
      </c>
      <c r="AU193" s="192" t="s">
        <v>81</v>
      </c>
      <c r="AV193" s="12" t="s">
        <v>81</v>
      </c>
      <c r="AW193" s="12" t="s">
        <v>34</v>
      </c>
      <c r="AX193" s="12" t="s">
        <v>71</v>
      </c>
      <c r="AY193" s="192" t="s">
        <v>121</v>
      </c>
    </row>
    <row r="194" spans="2:51" s="12" customFormat="1" ht="13.5">
      <c r="B194" s="183"/>
      <c r="D194" s="173" t="s">
        <v>131</v>
      </c>
      <c r="E194" s="192" t="s">
        <v>19</v>
      </c>
      <c r="F194" s="195" t="s">
        <v>211</v>
      </c>
      <c r="H194" s="196">
        <v>17</v>
      </c>
      <c r="I194" s="188"/>
      <c r="L194" s="183"/>
      <c r="M194" s="189"/>
      <c r="N194" s="190"/>
      <c r="O194" s="190"/>
      <c r="P194" s="190"/>
      <c r="Q194" s="190"/>
      <c r="R194" s="190"/>
      <c r="S194" s="190"/>
      <c r="T194" s="191"/>
      <c r="AT194" s="192" t="s">
        <v>131</v>
      </c>
      <c r="AU194" s="192" t="s">
        <v>81</v>
      </c>
      <c r="AV194" s="12" t="s">
        <v>81</v>
      </c>
      <c r="AW194" s="12" t="s">
        <v>34</v>
      </c>
      <c r="AX194" s="12" t="s">
        <v>71</v>
      </c>
      <c r="AY194" s="192" t="s">
        <v>121</v>
      </c>
    </row>
    <row r="195" spans="2:51" s="11" customFormat="1" ht="13.5">
      <c r="B195" s="175"/>
      <c r="D195" s="173" t="s">
        <v>131</v>
      </c>
      <c r="E195" s="176" t="s">
        <v>19</v>
      </c>
      <c r="F195" s="177" t="s">
        <v>212</v>
      </c>
      <c r="H195" s="178" t="s">
        <v>19</v>
      </c>
      <c r="I195" s="179"/>
      <c r="L195" s="175"/>
      <c r="M195" s="180"/>
      <c r="N195" s="181"/>
      <c r="O195" s="181"/>
      <c r="P195" s="181"/>
      <c r="Q195" s="181"/>
      <c r="R195" s="181"/>
      <c r="S195" s="181"/>
      <c r="T195" s="182"/>
      <c r="AT195" s="178" t="s">
        <v>131</v>
      </c>
      <c r="AU195" s="178" t="s">
        <v>81</v>
      </c>
      <c r="AV195" s="11" t="s">
        <v>78</v>
      </c>
      <c r="AW195" s="11" t="s">
        <v>34</v>
      </c>
      <c r="AX195" s="11" t="s">
        <v>71</v>
      </c>
      <c r="AY195" s="178" t="s">
        <v>121</v>
      </c>
    </row>
    <row r="196" spans="2:51" s="12" customFormat="1" ht="13.5">
      <c r="B196" s="183"/>
      <c r="D196" s="173" t="s">
        <v>131</v>
      </c>
      <c r="E196" s="192" t="s">
        <v>19</v>
      </c>
      <c r="F196" s="195" t="s">
        <v>206</v>
      </c>
      <c r="H196" s="196">
        <v>12</v>
      </c>
      <c r="I196" s="188"/>
      <c r="L196" s="183"/>
      <c r="M196" s="189"/>
      <c r="N196" s="190"/>
      <c r="O196" s="190"/>
      <c r="P196" s="190"/>
      <c r="Q196" s="190"/>
      <c r="R196" s="190"/>
      <c r="S196" s="190"/>
      <c r="T196" s="191"/>
      <c r="AT196" s="192" t="s">
        <v>131</v>
      </c>
      <c r="AU196" s="192" t="s">
        <v>81</v>
      </c>
      <c r="AV196" s="12" t="s">
        <v>81</v>
      </c>
      <c r="AW196" s="12" t="s">
        <v>34</v>
      </c>
      <c r="AX196" s="12" t="s">
        <v>71</v>
      </c>
      <c r="AY196" s="192" t="s">
        <v>121</v>
      </c>
    </row>
    <row r="197" spans="2:51" s="12" customFormat="1" ht="13.5">
      <c r="B197" s="183"/>
      <c r="D197" s="173" t="s">
        <v>131</v>
      </c>
      <c r="E197" s="192" t="s">
        <v>19</v>
      </c>
      <c r="F197" s="195" t="s">
        <v>207</v>
      </c>
      <c r="H197" s="196">
        <v>1</v>
      </c>
      <c r="I197" s="188"/>
      <c r="L197" s="183"/>
      <c r="M197" s="189"/>
      <c r="N197" s="190"/>
      <c r="O197" s="190"/>
      <c r="P197" s="190"/>
      <c r="Q197" s="190"/>
      <c r="R197" s="190"/>
      <c r="S197" s="190"/>
      <c r="T197" s="191"/>
      <c r="AT197" s="192" t="s">
        <v>131</v>
      </c>
      <c r="AU197" s="192" t="s">
        <v>81</v>
      </c>
      <c r="AV197" s="12" t="s">
        <v>81</v>
      </c>
      <c r="AW197" s="12" t="s">
        <v>34</v>
      </c>
      <c r="AX197" s="12" t="s">
        <v>71</v>
      </c>
      <c r="AY197" s="192" t="s">
        <v>121</v>
      </c>
    </row>
    <row r="198" spans="2:51" s="12" customFormat="1" ht="13.5">
      <c r="B198" s="183"/>
      <c r="D198" s="173" t="s">
        <v>131</v>
      </c>
      <c r="E198" s="192" t="s">
        <v>19</v>
      </c>
      <c r="F198" s="195" t="s">
        <v>213</v>
      </c>
      <c r="H198" s="196">
        <v>5</v>
      </c>
      <c r="I198" s="188"/>
      <c r="L198" s="183"/>
      <c r="M198" s="189"/>
      <c r="N198" s="190"/>
      <c r="O198" s="190"/>
      <c r="P198" s="190"/>
      <c r="Q198" s="190"/>
      <c r="R198" s="190"/>
      <c r="S198" s="190"/>
      <c r="T198" s="191"/>
      <c r="AT198" s="192" t="s">
        <v>131</v>
      </c>
      <c r="AU198" s="192" t="s">
        <v>81</v>
      </c>
      <c r="AV198" s="12" t="s">
        <v>81</v>
      </c>
      <c r="AW198" s="12" t="s">
        <v>34</v>
      </c>
      <c r="AX198" s="12" t="s">
        <v>71</v>
      </c>
      <c r="AY198" s="192" t="s">
        <v>121</v>
      </c>
    </row>
    <row r="199" spans="2:51" s="12" customFormat="1" ht="13.5">
      <c r="B199" s="183"/>
      <c r="D199" s="173" t="s">
        <v>131</v>
      </c>
      <c r="E199" s="192" t="s">
        <v>19</v>
      </c>
      <c r="F199" s="195" t="s">
        <v>209</v>
      </c>
      <c r="H199" s="196">
        <v>5</v>
      </c>
      <c r="I199" s="188"/>
      <c r="L199" s="183"/>
      <c r="M199" s="189"/>
      <c r="N199" s="190"/>
      <c r="O199" s="190"/>
      <c r="P199" s="190"/>
      <c r="Q199" s="190"/>
      <c r="R199" s="190"/>
      <c r="S199" s="190"/>
      <c r="T199" s="191"/>
      <c r="AT199" s="192" t="s">
        <v>131</v>
      </c>
      <c r="AU199" s="192" t="s">
        <v>81</v>
      </c>
      <c r="AV199" s="12" t="s">
        <v>81</v>
      </c>
      <c r="AW199" s="12" t="s">
        <v>34</v>
      </c>
      <c r="AX199" s="12" t="s">
        <v>71</v>
      </c>
      <c r="AY199" s="192" t="s">
        <v>121</v>
      </c>
    </row>
    <row r="200" spans="2:51" s="12" customFormat="1" ht="13.5">
      <c r="B200" s="183"/>
      <c r="D200" s="173" t="s">
        <v>131</v>
      </c>
      <c r="E200" s="192" t="s">
        <v>19</v>
      </c>
      <c r="F200" s="195" t="s">
        <v>214</v>
      </c>
      <c r="H200" s="196">
        <v>117</v>
      </c>
      <c r="I200" s="188"/>
      <c r="L200" s="183"/>
      <c r="M200" s="189"/>
      <c r="N200" s="190"/>
      <c r="O200" s="190"/>
      <c r="P200" s="190"/>
      <c r="Q200" s="190"/>
      <c r="R200" s="190"/>
      <c r="S200" s="190"/>
      <c r="T200" s="191"/>
      <c r="AT200" s="192" t="s">
        <v>131</v>
      </c>
      <c r="AU200" s="192" t="s">
        <v>81</v>
      </c>
      <c r="AV200" s="12" t="s">
        <v>81</v>
      </c>
      <c r="AW200" s="12" t="s">
        <v>34</v>
      </c>
      <c r="AX200" s="12" t="s">
        <v>71</v>
      </c>
      <c r="AY200" s="192" t="s">
        <v>121</v>
      </c>
    </row>
    <row r="201" spans="2:51" s="12" customFormat="1" ht="13.5">
      <c r="B201" s="183"/>
      <c r="D201" s="173" t="s">
        <v>131</v>
      </c>
      <c r="E201" s="192" t="s">
        <v>19</v>
      </c>
      <c r="F201" s="195" t="s">
        <v>215</v>
      </c>
      <c r="H201" s="196">
        <v>10</v>
      </c>
      <c r="I201" s="188"/>
      <c r="L201" s="183"/>
      <c r="M201" s="189"/>
      <c r="N201" s="190"/>
      <c r="O201" s="190"/>
      <c r="P201" s="190"/>
      <c r="Q201" s="190"/>
      <c r="R201" s="190"/>
      <c r="S201" s="190"/>
      <c r="T201" s="191"/>
      <c r="AT201" s="192" t="s">
        <v>131</v>
      </c>
      <c r="AU201" s="192" t="s">
        <v>81</v>
      </c>
      <c r="AV201" s="12" t="s">
        <v>81</v>
      </c>
      <c r="AW201" s="12" t="s">
        <v>34</v>
      </c>
      <c r="AX201" s="12" t="s">
        <v>71</v>
      </c>
      <c r="AY201" s="192" t="s">
        <v>121</v>
      </c>
    </row>
    <row r="202" spans="2:51" s="11" customFormat="1" ht="13.5">
      <c r="B202" s="175"/>
      <c r="D202" s="173" t="s">
        <v>131</v>
      </c>
      <c r="E202" s="176" t="s">
        <v>19</v>
      </c>
      <c r="F202" s="177" t="s">
        <v>216</v>
      </c>
      <c r="H202" s="178" t="s">
        <v>19</v>
      </c>
      <c r="I202" s="179"/>
      <c r="L202" s="175"/>
      <c r="M202" s="180"/>
      <c r="N202" s="181"/>
      <c r="O202" s="181"/>
      <c r="P202" s="181"/>
      <c r="Q202" s="181"/>
      <c r="R202" s="181"/>
      <c r="S202" s="181"/>
      <c r="T202" s="182"/>
      <c r="AT202" s="178" t="s">
        <v>131</v>
      </c>
      <c r="AU202" s="178" t="s">
        <v>81</v>
      </c>
      <c r="AV202" s="11" t="s">
        <v>78</v>
      </c>
      <c r="AW202" s="11" t="s">
        <v>34</v>
      </c>
      <c r="AX202" s="11" t="s">
        <v>71</v>
      </c>
      <c r="AY202" s="178" t="s">
        <v>121</v>
      </c>
    </row>
    <row r="203" spans="2:51" s="12" customFormat="1" ht="13.5">
      <c r="B203" s="183"/>
      <c r="D203" s="173" t="s">
        <v>131</v>
      </c>
      <c r="E203" s="192" t="s">
        <v>19</v>
      </c>
      <c r="F203" s="195" t="s">
        <v>217</v>
      </c>
      <c r="H203" s="196">
        <v>36</v>
      </c>
      <c r="I203" s="188"/>
      <c r="L203" s="183"/>
      <c r="M203" s="189"/>
      <c r="N203" s="190"/>
      <c r="O203" s="190"/>
      <c r="P203" s="190"/>
      <c r="Q203" s="190"/>
      <c r="R203" s="190"/>
      <c r="S203" s="190"/>
      <c r="T203" s="191"/>
      <c r="AT203" s="192" t="s">
        <v>131</v>
      </c>
      <c r="AU203" s="192" t="s">
        <v>81</v>
      </c>
      <c r="AV203" s="12" t="s">
        <v>81</v>
      </c>
      <c r="AW203" s="12" t="s">
        <v>34</v>
      </c>
      <c r="AX203" s="12" t="s">
        <v>71</v>
      </c>
      <c r="AY203" s="192" t="s">
        <v>121</v>
      </c>
    </row>
    <row r="204" spans="2:51" s="12" customFormat="1" ht="13.5">
      <c r="B204" s="183"/>
      <c r="D204" s="173" t="s">
        <v>131</v>
      </c>
      <c r="E204" s="192" t="s">
        <v>19</v>
      </c>
      <c r="F204" s="195" t="s">
        <v>207</v>
      </c>
      <c r="H204" s="196">
        <v>1</v>
      </c>
      <c r="I204" s="188"/>
      <c r="L204" s="183"/>
      <c r="M204" s="189"/>
      <c r="N204" s="190"/>
      <c r="O204" s="190"/>
      <c r="P204" s="190"/>
      <c r="Q204" s="190"/>
      <c r="R204" s="190"/>
      <c r="S204" s="190"/>
      <c r="T204" s="191"/>
      <c r="AT204" s="192" t="s">
        <v>131</v>
      </c>
      <c r="AU204" s="192" t="s">
        <v>81</v>
      </c>
      <c r="AV204" s="12" t="s">
        <v>81</v>
      </c>
      <c r="AW204" s="12" t="s">
        <v>34</v>
      </c>
      <c r="AX204" s="12" t="s">
        <v>71</v>
      </c>
      <c r="AY204" s="192" t="s">
        <v>121</v>
      </c>
    </row>
    <row r="205" spans="2:51" s="12" customFormat="1" ht="13.5">
      <c r="B205" s="183"/>
      <c r="D205" s="173" t="s">
        <v>131</v>
      </c>
      <c r="E205" s="192" t="s">
        <v>19</v>
      </c>
      <c r="F205" s="195" t="s">
        <v>218</v>
      </c>
      <c r="H205" s="196">
        <v>35</v>
      </c>
      <c r="I205" s="188"/>
      <c r="L205" s="183"/>
      <c r="M205" s="189"/>
      <c r="N205" s="190"/>
      <c r="O205" s="190"/>
      <c r="P205" s="190"/>
      <c r="Q205" s="190"/>
      <c r="R205" s="190"/>
      <c r="S205" s="190"/>
      <c r="T205" s="191"/>
      <c r="AT205" s="192" t="s">
        <v>131</v>
      </c>
      <c r="AU205" s="192" t="s">
        <v>81</v>
      </c>
      <c r="AV205" s="12" t="s">
        <v>81</v>
      </c>
      <c r="AW205" s="12" t="s">
        <v>34</v>
      </c>
      <c r="AX205" s="12" t="s">
        <v>71</v>
      </c>
      <c r="AY205" s="192" t="s">
        <v>121</v>
      </c>
    </row>
    <row r="206" spans="2:51" s="12" customFormat="1" ht="13.5">
      <c r="B206" s="183"/>
      <c r="D206" s="173" t="s">
        <v>131</v>
      </c>
      <c r="E206" s="192" t="s">
        <v>19</v>
      </c>
      <c r="F206" s="195" t="s">
        <v>219</v>
      </c>
      <c r="H206" s="196">
        <v>2</v>
      </c>
      <c r="I206" s="188"/>
      <c r="L206" s="183"/>
      <c r="M206" s="189"/>
      <c r="N206" s="190"/>
      <c r="O206" s="190"/>
      <c r="P206" s="190"/>
      <c r="Q206" s="190"/>
      <c r="R206" s="190"/>
      <c r="S206" s="190"/>
      <c r="T206" s="191"/>
      <c r="AT206" s="192" t="s">
        <v>131</v>
      </c>
      <c r="AU206" s="192" t="s">
        <v>81</v>
      </c>
      <c r="AV206" s="12" t="s">
        <v>81</v>
      </c>
      <c r="AW206" s="12" t="s">
        <v>34</v>
      </c>
      <c r="AX206" s="12" t="s">
        <v>71</v>
      </c>
      <c r="AY206" s="192" t="s">
        <v>121</v>
      </c>
    </row>
    <row r="207" spans="2:51" s="12" customFormat="1" ht="13.5">
      <c r="B207" s="183"/>
      <c r="D207" s="173" t="s">
        <v>131</v>
      </c>
      <c r="E207" s="192" t="s">
        <v>19</v>
      </c>
      <c r="F207" s="195" t="s">
        <v>220</v>
      </c>
      <c r="H207" s="196">
        <v>130</v>
      </c>
      <c r="I207" s="188"/>
      <c r="L207" s="183"/>
      <c r="M207" s="189"/>
      <c r="N207" s="190"/>
      <c r="O207" s="190"/>
      <c r="P207" s="190"/>
      <c r="Q207" s="190"/>
      <c r="R207" s="190"/>
      <c r="S207" s="190"/>
      <c r="T207" s="191"/>
      <c r="AT207" s="192" t="s">
        <v>131</v>
      </c>
      <c r="AU207" s="192" t="s">
        <v>81</v>
      </c>
      <c r="AV207" s="12" t="s">
        <v>81</v>
      </c>
      <c r="AW207" s="12" t="s">
        <v>34</v>
      </c>
      <c r="AX207" s="12" t="s">
        <v>71</v>
      </c>
      <c r="AY207" s="192" t="s">
        <v>121</v>
      </c>
    </row>
    <row r="208" spans="2:51" s="12" customFormat="1" ht="13.5">
      <c r="B208" s="183"/>
      <c r="D208" s="173" t="s">
        <v>131</v>
      </c>
      <c r="E208" s="192" t="s">
        <v>19</v>
      </c>
      <c r="F208" s="195" t="s">
        <v>221</v>
      </c>
      <c r="H208" s="196">
        <v>88</v>
      </c>
      <c r="I208" s="188"/>
      <c r="L208" s="183"/>
      <c r="M208" s="189"/>
      <c r="N208" s="190"/>
      <c r="O208" s="190"/>
      <c r="P208" s="190"/>
      <c r="Q208" s="190"/>
      <c r="R208" s="190"/>
      <c r="S208" s="190"/>
      <c r="T208" s="191"/>
      <c r="AT208" s="192" t="s">
        <v>131</v>
      </c>
      <c r="AU208" s="192" t="s">
        <v>81</v>
      </c>
      <c r="AV208" s="12" t="s">
        <v>81</v>
      </c>
      <c r="AW208" s="12" t="s">
        <v>34</v>
      </c>
      <c r="AX208" s="12" t="s">
        <v>71</v>
      </c>
      <c r="AY208" s="192" t="s">
        <v>121</v>
      </c>
    </row>
    <row r="209" spans="2:51" s="11" customFormat="1" ht="13.5">
      <c r="B209" s="175"/>
      <c r="D209" s="173" t="s">
        <v>131</v>
      </c>
      <c r="E209" s="176" t="s">
        <v>19</v>
      </c>
      <c r="F209" s="177" t="s">
        <v>222</v>
      </c>
      <c r="H209" s="178" t="s">
        <v>19</v>
      </c>
      <c r="I209" s="179"/>
      <c r="L209" s="175"/>
      <c r="M209" s="180"/>
      <c r="N209" s="181"/>
      <c r="O209" s="181"/>
      <c r="P209" s="181"/>
      <c r="Q209" s="181"/>
      <c r="R209" s="181"/>
      <c r="S209" s="181"/>
      <c r="T209" s="182"/>
      <c r="AT209" s="178" t="s">
        <v>131</v>
      </c>
      <c r="AU209" s="178" t="s">
        <v>81</v>
      </c>
      <c r="AV209" s="11" t="s">
        <v>78</v>
      </c>
      <c r="AW209" s="11" t="s">
        <v>34</v>
      </c>
      <c r="AX209" s="11" t="s">
        <v>71</v>
      </c>
      <c r="AY209" s="178" t="s">
        <v>121</v>
      </c>
    </row>
    <row r="210" spans="2:51" s="12" customFormat="1" ht="13.5">
      <c r="B210" s="183"/>
      <c r="D210" s="173" t="s">
        <v>131</v>
      </c>
      <c r="E210" s="192" t="s">
        <v>19</v>
      </c>
      <c r="F210" s="195" t="s">
        <v>217</v>
      </c>
      <c r="H210" s="196">
        <v>36</v>
      </c>
      <c r="I210" s="188"/>
      <c r="L210" s="183"/>
      <c r="M210" s="189"/>
      <c r="N210" s="190"/>
      <c r="O210" s="190"/>
      <c r="P210" s="190"/>
      <c r="Q210" s="190"/>
      <c r="R210" s="190"/>
      <c r="S210" s="190"/>
      <c r="T210" s="191"/>
      <c r="AT210" s="192" t="s">
        <v>131</v>
      </c>
      <c r="AU210" s="192" t="s">
        <v>81</v>
      </c>
      <c r="AV210" s="12" t="s">
        <v>81</v>
      </c>
      <c r="AW210" s="12" t="s">
        <v>34</v>
      </c>
      <c r="AX210" s="12" t="s">
        <v>71</v>
      </c>
      <c r="AY210" s="192" t="s">
        <v>121</v>
      </c>
    </row>
    <row r="211" spans="2:51" s="12" customFormat="1" ht="13.5">
      <c r="B211" s="183"/>
      <c r="D211" s="173" t="s">
        <v>131</v>
      </c>
      <c r="E211" s="192" t="s">
        <v>19</v>
      </c>
      <c r="F211" s="195" t="s">
        <v>207</v>
      </c>
      <c r="H211" s="196">
        <v>1</v>
      </c>
      <c r="I211" s="188"/>
      <c r="L211" s="183"/>
      <c r="M211" s="189"/>
      <c r="N211" s="190"/>
      <c r="O211" s="190"/>
      <c r="P211" s="190"/>
      <c r="Q211" s="190"/>
      <c r="R211" s="190"/>
      <c r="S211" s="190"/>
      <c r="T211" s="191"/>
      <c r="AT211" s="192" t="s">
        <v>131</v>
      </c>
      <c r="AU211" s="192" t="s">
        <v>81</v>
      </c>
      <c r="AV211" s="12" t="s">
        <v>81</v>
      </c>
      <c r="AW211" s="12" t="s">
        <v>34</v>
      </c>
      <c r="AX211" s="12" t="s">
        <v>71</v>
      </c>
      <c r="AY211" s="192" t="s">
        <v>121</v>
      </c>
    </row>
    <row r="212" spans="2:51" s="12" customFormat="1" ht="13.5">
      <c r="B212" s="183"/>
      <c r="D212" s="173" t="s">
        <v>131</v>
      </c>
      <c r="E212" s="192" t="s">
        <v>19</v>
      </c>
      <c r="F212" s="195" t="s">
        <v>223</v>
      </c>
      <c r="H212" s="196">
        <v>3</v>
      </c>
      <c r="I212" s="188"/>
      <c r="L212" s="183"/>
      <c r="M212" s="189"/>
      <c r="N212" s="190"/>
      <c r="O212" s="190"/>
      <c r="P212" s="190"/>
      <c r="Q212" s="190"/>
      <c r="R212" s="190"/>
      <c r="S212" s="190"/>
      <c r="T212" s="191"/>
      <c r="AT212" s="192" t="s">
        <v>131</v>
      </c>
      <c r="AU212" s="192" t="s">
        <v>81</v>
      </c>
      <c r="AV212" s="12" t="s">
        <v>81</v>
      </c>
      <c r="AW212" s="12" t="s">
        <v>34</v>
      </c>
      <c r="AX212" s="12" t="s">
        <v>71</v>
      </c>
      <c r="AY212" s="192" t="s">
        <v>121</v>
      </c>
    </row>
    <row r="213" spans="2:51" s="12" customFormat="1" ht="13.5">
      <c r="B213" s="183"/>
      <c r="D213" s="173" t="s">
        <v>131</v>
      </c>
      <c r="E213" s="192" t="s">
        <v>19</v>
      </c>
      <c r="F213" s="195" t="s">
        <v>209</v>
      </c>
      <c r="H213" s="196">
        <v>5</v>
      </c>
      <c r="I213" s="188"/>
      <c r="L213" s="183"/>
      <c r="M213" s="189"/>
      <c r="N213" s="190"/>
      <c r="O213" s="190"/>
      <c r="P213" s="190"/>
      <c r="Q213" s="190"/>
      <c r="R213" s="190"/>
      <c r="S213" s="190"/>
      <c r="T213" s="191"/>
      <c r="AT213" s="192" t="s">
        <v>131</v>
      </c>
      <c r="AU213" s="192" t="s">
        <v>81</v>
      </c>
      <c r="AV213" s="12" t="s">
        <v>81</v>
      </c>
      <c r="AW213" s="12" t="s">
        <v>34</v>
      </c>
      <c r="AX213" s="12" t="s">
        <v>71</v>
      </c>
      <c r="AY213" s="192" t="s">
        <v>121</v>
      </c>
    </row>
    <row r="214" spans="2:51" s="12" customFormat="1" ht="13.5">
      <c r="B214" s="183"/>
      <c r="D214" s="173" t="s">
        <v>131</v>
      </c>
      <c r="E214" s="192" t="s">
        <v>19</v>
      </c>
      <c r="F214" s="195" t="s">
        <v>224</v>
      </c>
      <c r="H214" s="196">
        <v>181</v>
      </c>
      <c r="I214" s="188"/>
      <c r="L214" s="183"/>
      <c r="M214" s="189"/>
      <c r="N214" s="190"/>
      <c r="O214" s="190"/>
      <c r="P214" s="190"/>
      <c r="Q214" s="190"/>
      <c r="R214" s="190"/>
      <c r="S214" s="190"/>
      <c r="T214" s="191"/>
      <c r="AT214" s="192" t="s">
        <v>131</v>
      </c>
      <c r="AU214" s="192" t="s">
        <v>81</v>
      </c>
      <c r="AV214" s="12" t="s">
        <v>81</v>
      </c>
      <c r="AW214" s="12" t="s">
        <v>34</v>
      </c>
      <c r="AX214" s="12" t="s">
        <v>71</v>
      </c>
      <c r="AY214" s="192" t="s">
        <v>121</v>
      </c>
    </row>
    <row r="215" spans="2:51" s="12" customFormat="1" ht="13.5">
      <c r="B215" s="183"/>
      <c r="D215" s="173" t="s">
        <v>131</v>
      </c>
      <c r="E215" s="192" t="s">
        <v>19</v>
      </c>
      <c r="F215" s="195" t="s">
        <v>225</v>
      </c>
      <c r="H215" s="196">
        <v>12</v>
      </c>
      <c r="I215" s="188"/>
      <c r="L215" s="183"/>
      <c r="M215" s="189"/>
      <c r="N215" s="190"/>
      <c r="O215" s="190"/>
      <c r="P215" s="190"/>
      <c r="Q215" s="190"/>
      <c r="R215" s="190"/>
      <c r="S215" s="190"/>
      <c r="T215" s="191"/>
      <c r="AT215" s="192" t="s">
        <v>131</v>
      </c>
      <c r="AU215" s="192" t="s">
        <v>81</v>
      </c>
      <c r="AV215" s="12" t="s">
        <v>81</v>
      </c>
      <c r="AW215" s="12" t="s">
        <v>34</v>
      </c>
      <c r="AX215" s="12" t="s">
        <v>71</v>
      </c>
      <c r="AY215" s="192" t="s">
        <v>121</v>
      </c>
    </row>
    <row r="216" spans="2:51" s="12" customFormat="1" ht="13.5">
      <c r="B216" s="183"/>
      <c r="D216" s="173" t="s">
        <v>131</v>
      </c>
      <c r="E216" s="192" t="s">
        <v>19</v>
      </c>
      <c r="F216" s="195" t="s">
        <v>226</v>
      </c>
      <c r="H216" s="196">
        <v>5</v>
      </c>
      <c r="I216" s="188"/>
      <c r="L216" s="183"/>
      <c r="M216" s="189"/>
      <c r="N216" s="190"/>
      <c r="O216" s="190"/>
      <c r="P216" s="190"/>
      <c r="Q216" s="190"/>
      <c r="R216" s="190"/>
      <c r="S216" s="190"/>
      <c r="T216" s="191"/>
      <c r="AT216" s="192" t="s">
        <v>131</v>
      </c>
      <c r="AU216" s="192" t="s">
        <v>81</v>
      </c>
      <c r="AV216" s="12" t="s">
        <v>81</v>
      </c>
      <c r="AW216" s="12" t="s">
        <v>34</v>
      </c>
      <c r="AX216" s="12" t="s">
        <v>71</v>
      </c>
      <c r="AY216" s="192" t="s">
        <v>121</v>
      </c>
    </row>
    <row r="217" spans="2:51" s="13" customFormat="1" ht="13.5">
      <c r="B217" s="197"/>
      <c r="D217" s="184" t="s">
        <v>131</v>
      </c>
      <c r="E217" s="198" t="s">
        <v>19</v>
      </c>
      <c r="F217" s="199" t="s">
        <v>173</v>
      </c>
      <c r="H217" s="200">
        <v>963</v>
      </c>
      <c r="I217" s="201"/>
      <c r="L217" s="197"/>
      <c r="M217" s="202"/>
      <c r="N217" s="203"/>
      <c r="O217" s="203"/>
      <c r="P217" s="203"/>
      <c r="Q217" s="203"/>
      <c r="R217" s="203"/>
      <c r="S217" s="203"/>
      <c r="T217" s="204"/>
      <c r="AT217" s="205" t="s">
        <v>131</v>
      </c>
      <c r="AU217" s="205" t="s">
        <v>81</v>
      </c>
      <c r="AV217" s="13" t="s">
        <v>128</v>
      </c>
      <c r="AW217" s="13" t="s">
        <v>34</v>
      </c>
      <c r="AX217" s="13" t="s">
        <v>78</v>
      </c>
      <c r="AY217" s="205" t="s">
        <v>121</v>
      </c>
    </row>
    <row r="218" spans="2:65" s="1" customFormat="1" ht="22.5" customHeight="1">
      <c r="B218" s="160"/>
      <c r="C218" s="161" t="s">
        <v>227</v>
      </c>
      <c r="D218" s="161" t="s">
        <v>124</v>
      </c>
      <c r="E218" s="162" t="s">
        <v>228</v>
      </c>
      <c r="F218" s="163" t="s">
        <v>229</v>
      </c>
      <c r="G218" s="164" t="s">
        <v>141</v>
      </c>
      <c r="H218" s="165">
        <v>544.4</v>
      </c>
      <c r="I218" s="166"/>
      <c r="J218" s="167">
        <f>ROUND(I218*H218,2)</f>
        <v>0</v>
      </c>
      <c r="K218" s="163" t="s">
        <v>19</v>
      </c>
      <c r="L218" s="34"/>
      <c r="M218" s="168" t="s">
        <v>19</v>
      </c>
      <c r="N218" s="169" t="s">
        <v>42</v>
      </c>
      <c r="O218" s="35"/>
      <c r="P218" s="170">
        <f>O218*H218</f>
        <v>0</v>
      </c>
      <c r="Q218" s="170">
        <v>0.0372</v>
      </c>
      <c r="R218" s="170">
        <f>Q218*H218</f>
        <v>20.251679999999997</v>
      </c>
      <c r="S218" s="170">
        <v>0.038</v>
      </c>
      <c r="T218" s="171">
        <f>S218*H218</f>
        <v>20.687199999999997</v>
      </c>
      <c r="AR218" s="17" t="s">
        <v>128</v>
      </c>
      <c r="AT218" s="17" t="s">
        <v>124</v>
      </c>
      <c r="AU218" s="17" t="s">
        <v>81</v>
      </c>
      <c r="AY218" s="17" t="s">
        <v>121</v>
      </c>
      <c r="BE218" s="172">
        <f>IF(N218="základní",J218,0)</f>
        <v>0</v>
      </c>
      <c r="BF218" s="172">
        <f>IF(N218="snížená",J218,0)</f>
        <v>0</v>
      </c>
      <c r="BG218" s="172">
        <f>IF(N218="zákl. přenesená",J218,0)</f>
        <v>0</v>
      </c>
      <c r="BH218" s="172">
        <f>IF(N218="sníž. přenesená",J218,0)</f>
        <v>0</v>
      </c>
      <c r="BI218" s="172">
        <f>IF(N218="nulová",J218,0)</f>
        <v>0</v>
      </c>
      <c r="BJ218" s="17" t="s">
        <v>78</v>
      </c>
      <c r="BK218" s="172">
        <f>ROUND(I218*H218,2)</f>
        <v>0</v>
      </c>
      <c r="BL218" s="17" t="s">
        <v>128</v>
      </c>
      <c r="BM218" s="17" t="s">
        <v>230</v>
      </c>
    </row>
    <row r="219" spans="2:51" s="11" customFormat="1" ht="27">
      <c r="B219" s="175"/>
      <c r="D219" s="173" t="s">
        <v>131</v>
      </c>
      <c r="E219" s="176" t="s">
        <v>19</v>
      </c>
      <c r="F219" s="177" t="s">
        <v>231</v>
      </c>
      <c r="H219" s="178" t="s">
        <v>19</v>
      </c>
      <c r="I219" s="179"/>
      <c r="L219" s="175"/>
      <c r="M219" s="180"/>
      <c r="N219" s="181"/>
      <c r="O219" s="181"/>
      <c r="P219" s="181"/>
      <c r="Q219" s="181"/>
      <c r="R219" s="181"/>
      <c r="S219" s="181"/>
      <c r="T219" s="182"/>
      <c r="AT219" s="178" t="s">
        <v>131</v>
      </c>
      <c r="AU219" s="178" t="s">
        <v>81</v>
      </c>
      <c r="AV219" s="11" t="s">
        <v>78</v>
      </c>
      <c r="AW219" s="11" t="s">
        <v>34</v>
      </c>
      <c r="AX219" s="11" t="s">
        <v>71</v>
      </c>
      <c r="AY219" s="178" t="s">
        <v>121</v>
      </c>
    </row>
    <row r="220" spans="2:51" s="11" customFormat="1" ht="13.5">
      <c r="B220" s="175"/>
      <c r="D220" s="173" t="s">
        <v>131</v>
      </c>
      <c r="E220" s="176" t="s">
        <v>19</v>
      </c>
      <c r="F220" s="177" t="s">
        <v>133</v>
      </c>
      <c r="H220" s="178" t="s">
        <v>19</v>
      </c>
      <c r="I220" s="179"/>
      <c r="L220" s="175"/>
      <c r="M220" s="180"/>
      <c r="N220" s="181"/>
      <c r="O220" s="181"/>
      <c r="P220" s="181"/>
      <c r="Q220" s="181"/>
      <c r="R220" s="181"/>
      <c r="S220" s="181"/>
      <c r="T220" s="182"/>
      <c r="AT220" s="178" t="s">
        <v>131</v>
      </c>
      <c r="AU220" s="178" t="s">
        <v>81</v>
      </c>
      <c r="AV220" s="11" t="s">
        <v>78</v>
      </c>
      <c r="AW220" s="11" t="s">
        <v>34</v>
      </c>
      <c r="AX220" s="11" t="s">
        <v>71</v>
      </c>
      <c r="AY220" s="178" t="s">
        <v>121</v>
      </c>
    </row>
    <row r="221" spans="2:51" s="11" customFormat="1" ht="13.5">
      <c r="B221" s="175"/>
      <c r="D221" s="173" t="s">
        <v>131</v>
      </c>
      <c r="E221" s="176" t="s">
        <v>19</v>
      </c>
      <c r="F221" s="177" t="s">
        <v>134</v>
      </c>
      <c r="H221" s="178" t="s">
        <v>19</v>
      </c>
      <c r="I221" s="179"/>
      <c r="L221" s="175"/>
      <c r="M221" s="180"/>
      <c r="N221" s="181"/>
      <c r="O221" s="181"/>
      <c r="P221" s="181"/>
      <c r="Q221" s="181"/>
      <c r="R221" s="181"/>
      <c r="S221" s="181"/>
      <c r="T221" s="182"/>
      <c r="AT221" s="178" t="s">
        <v>131</v>
      </c>
      <c r="AU221" s="178" t="s">
        <v>81</v>
      </c>
      <c r="AV221" s="11" t="s">
        <v>78</v>
      </c>
      <c r="AW221" s="11" t="s">
        <v>34</v>
      </c>
      <c r="AX221" s="11" t="s">
        <v>71</v>
      </c>
      <c r="AY221" s="178" t="s">
        <v>121</v>
      </c>
    </row>
    <row r="222" spans="2:51" s="11" customFormat="1" ht="13.5">
      <c r="B222" s="175"/>
      <c r="D222" s="173" t="s">
        <v>131</v>
      </c>
      <c r="E222" s="176" t="s">
        <v>19</v>
      </c>
      <c r="F222" s="177" t="s">
        <v>135</v>
      </c>
      <c r="H222" s="178" t="s">
        <v>19</v>
      </c>
      <c r="I222" s="179"/>
      <c r="L222" s="175"/>
      <c r="M222" s="180"/>
      <c r="N222" s="181"/>
      <c r="O222" s="181"/>
      <c r="P222" s="181"/>
      <c r="Q222" s="181"/>
      <c r="R222" s="181"/>
      <c r="S222" s="181"/>
      <c r="T222" s="182"/>
      <c r="AT222" s="178" t="s">
        <v>131</v>
      </c>
      <c r="AU222" s="178" t="s">
        <v>81</v>
      </c>
      <c r="AV222" s="11" t="s">
        <v>78</v>
      </c>
      <c r="AW222" s="11" t="s">
        <v>34</v>
      </c>
      <c r="AX222" s="11" t="s">
        <v>71</v>
      </c>
      <c r="AY222" s="178" t="s">
        <v>121</v>
      </c>
    </row>
    <row r="223" spans="2:51" s="11" customFormat="1" ht="27">
      <c r="B223" s="175"/>
      <c r="D223" s="173" t="s">
        <v>131</v>
      </c>
      <c r="E223" s="176" t="s">
        <v>19</v>
      </c>
      <c r="F223" s="177" t="s">
        <v>232</v>
      </c>
      <c r="H223" s="178" t="s">
        <v>19</v>
      </c>
      <c r="I223" s="179"/>
      <c r="L223" s="175"/>
      <c r="M223" s="180"/>
      <c r="N223" s="181"/>
      <c r="O223" s="181"/>
      <c r="P223" s="181"/>
      <c r="Q223" s="181"/>
      <c r="R223" s="181"/>
      <c r="S223" s="181"/>
      <c r="T223" s="182"/>
      <c r="AT223" s="178" t="s">
        <v>131</v>
      </c>
      <c r="AU223" s="178" t="s">
        <v>81</v>
      </c>
      <c r="AV223" s="11" t="s">
        <v>78</v>
      </c>
      <c r="AW223" s="11" t="s">
        <v>34</v>
      </c>
      <c r="AX223" s="11" t="s">
        <v>71</v>
      </c>
      <c r="AY223" s="178" t="s">
        <v>121</v>
      </c>
    </row>
    <row r="224" spans="2:51" s="11" customFormat="1" ht="13.5">
      <c r="B224" s="175"/>
      <c r="D224" s="173" t="s">
        <v>131</v>
      </c>
      <c r="E224" s="176" t="s">
        <v>19</v>
      </c>
      <c r="F224" s="177" t="s">
        <v>233</v>
      </c>
      <c r="H224" s="178" t="s">
        <v>19</v>
      </c>
      <c r="I224" s="179"/>
      <c r="L224" s="175"/>
      <c r="M224" s="180"/>
      <c r="N224" s="181"/>
      <c r="O224" s="181"/>
      <c r="P224" s="181"/>
      <c r="Q224" s="181"/>
      <c r="R224" s="181"/>
      <c r="S224" s="181"/>
      <c r="T224" s="182"/>
      <c r="AT224" s="178" t="s">
        <v>131</v>
      </c>
      <c r="AU224" s="178" t="s">
        <v>81</v>
      </c>
      <c r="AV224" s="11" t="s">
        <v>78</v>
      </c>
      <c r="AW224" s="11" t="s">
        <v>34</v>
      </c>
      <c r="AX224" s="11" t="s">
        <v>71</v>
      </c>
      <c r="AY224" s="178" t="s">
        <v>121</v>
      </c>
    </row>
    <row r="225" spans="2:51" s="11" customFormat="1" ht="13.5">
      <c r="B225" s="175"/>
      <c r="D225" s="173" t="s">
        <v>131</v>
      </c>
      <c r="E225" s="176" t="s">
        <v>19</v>
      </c>
      <c r="F225" s="177" t="s">
        <v>136</v>
      </c>
      <c r="H225" s="178" t="s">
        <v>19</v>
      </c>
      <c r="I225" s="179"/>
      <c r="L225" s="175"/>
      <c r="M225" s="180"/>
      <c r="N225" s="181"/>
      <c r="O225" s="181"/>
      <c r="P225" s="181"/>
      <c r="Q225" s="181"/>
      <c r="R225" s="181"/>
      <c r="S225" s="181"/>
      <c r="T225" s="182"/>
      <c r="AT225" s="178" t="s">
        <v>131</v>
      </c>
      <c r="AU225" s="178" t="s">
        <v>81</v>
      </c>
      <c r="AV225" s="11" t="s">
        <v>78</v>
      </c>
      <c r="AW225" s="11" t="s">
        <v>34</v>
      </c>
      <c r="AX225" s="11" t="s">
        <v>71</v>
      </c>
      <c r="AY225" s="178" t="s">
        <v>121</v>
      </c>
    </row>
    <row r="226" spans="2:51" s="11" customFormat="1" ht="27">
      <c r="B226" s="175"/>
      <c r="D226" s="173" t="s">
        <v>131</v>
      </c>
      <c r="E226" s="176" t="s">
        <v>19</v>
      </c>
      <c r="F226" s="177" t="s">
        <v>234</v>
      </c>
      <c r="H226" s="178" t="s">
        <v>19</v>
      </c>
      <c r="I226" s="179"/>
      <c r="L226" s="175"/>
      <c r="M226" s="180"/>
      <c r="N226" s="181"/>
      <c r="O226" s="181"/>
      <c r="P226" s="181"/>
      <c r="Q226" s="181"/>
      <c r="R226" s="181"/>
      <c r="S226" s="181"/>
      <c r="T226" s="182"/>
      <c r="AT226" s="178" t="s">
        <v>131</v>
      </c>
      <c r="AU226" s="178" t="s">
        <v>81</v>
      </c>
      <c r="AV226" s="11" t="s">
        <v>78</v>
      </c>
      <c r="AW226" s="11" t="s">
        <v>34</v>
      </c>
      <c r="AX226" s="11" t="s">
        <v>71</v>
      </c>
      <c r="AY226" s="178" t="s">
        <v>121</v>
      </c>
    </row>
    <row r="227" spans="2:51" s="11" customFormat="1" ht="13.5">
      <c r="B227" s="175"/>
      <c r="D227" s="173" t="s">
        <v>131</v>
      </c>
      <c r="E227" s="176" t="s">
        <v>19</v>
      </c>
      <c r="F227" s="177" t="s">
        <v>205</v>
      </c>
      <c r="H227" s="178" t="s">
        <v>19</v>
      </c>
      <c r="I227" s="179"/>
      <c r="L227" s="175"/>
      <c r="M227" s="180"/>
      <c r="N227" s="181"/>
      <c r="O227" s="181"/>
      <c r="P227" s="181"/>
      <c r="Q227" s="181"/>
      <c r="R227" s="181"/>
      <c r="S227" s="181"/>
      <c r="T227" s="182"/>
      <c r="AT227" s="178" t="s">
        <v>131</v>
      </c>
      <c r="AU227" s="178" t="s">
        <v>81</v>
      </c>
      <c r="AV227" s="11" t="s">
        <v>78</v>
      </c>
      <c r="AW227" s="11" t="s">
        <v>34</v>
      </c>
      <c r="AX227" s="11" t="s">
        <v>71</v>
      </c>
      <c r="AY227" s="178" t="s">
        <v>121</v>
      </c>
    </row>
    <row r="228" spans="2:51" s="12" customFormat="1" ht="13.5">
      <c r="B228" s="183"/>
      <c r="D228" s="173" t="s">
        <v>131</v>
      </c>
      <c r="E228" s="192" t="s">
        <v>19</v>
      </c>
      <c r="F228" s="195" t="s">
        <v>206</v>
      </c>
      <c r="H228" s="196">
        <v>12</v>
      </c>
      <c r="I228" s="188"/>
      <c r="L228" s="183"/>
      <c r="M228" s="189"/>
      <c r="N228" s="190"/>
      <c r="O228" s="190"/>
      <c r="P228" s="190"/>
      <c r="Q228" s="190"/>
      <c r="R228" s="190"/>
      <c r="S228" s="190"/>
      <c r="T228" s="191"/>
      <c r="AT228" s="192" t="s">
        <v>131</v>
      </c>
      <c r="AU228" s="192" t="s">
        <v>81</v>
      </c>
      <c r="AV228" s="12" t="s">
        <v>81</v>
      </c>
      <c r="AW228" s="12" t="s">
        <v>34</v>
      </c>
      <c r="AX228" s="12" t="s">
        <v>71</v>
      </c>
      <c r="AY228" s="192" t="s">
        <v>121</v>
      </c>
    </row>
    <row r="229" spans="2:51" s="12" customFormat="1" ht="13.5">
      <c r="B229" s="183"/>
      <c r="D229" s="173" t="s">
        <v>131</v>
      </c>
      <c r="E229" s="192" t="s">
        <v>19</v>
      </c>
      <c r="F229" s="195" t="s">
        <v>207</v>
      </c>
      <c r="H229" s="196">
        <v>1</v>
      </c>
      <c r="I229" s="188"/>
      <c r="L229" s="183"/>
      <c r="M229" s="189"/>
      <c r="N229" s="190"/>
      <c r="O229" s="190"/>
      <c r="P229" s="190"/>
      <c r="Q229" s="190"/>
      <c r="R229" s="190"/>
      <c r="S229" s="190"/>
      <c r="T229" s="191"/>
      <c r="AT229" s="192" t="s">
        <v>131</v>
      </c>
      <c r="AU229" s="192" t="s">
        <v>81</v>
      </c>
      <c r="AV229" s="12" t="s">
        <v>81</v>
      </c>
      <c r="AW229" s="12" t="s">
        <v>34</v>
      </c>
      <c r="AX229" s="12" t="s">
        <v>71</v>
      </c>
      <c r="AY229" s="192" t="s">
        <v>121</v>
      </c>
    </row>
    <row r="230" spans="2:51" s="12" customFormat="1" ht="13.5">
      <c r="B230" s="183"/>
      <c r="D230" s="173" t="s">
        <v>131</v>
      </c>
      <c r="E230" s="192" t="s">
        <v>19</v>
      </c>
      <c r="F230" s="195" t="s">
        <v>208</v>
      </c>
      <c r="H230" s="196">
        <v>37</v>
      </c>
      <c r="I230" s="188"/>
      <c r="L230" s="183"/>
      <c r="M230" s="189"/>
      <c r="N230" s="190"/>
      <c r="O230" s="190"/>
      <c r="P230" s="190"/>
      <c r="Q230" s="190"/>
      <c r="R230" s="190"/>
      <c r="S230" s="190"/>
      <c r="T230" s="191"/>
      <c r="AT230" s="192" t="s">
        <v>131</v>
      </c>
      <c r="AU230" s="192" t="s">
        <v>81</v>
      </c>
      <c r="AV230" s="12" t="s">
        <v>81</v>
      </c>
      <c r="AW230" s="12" t="s">
        <v>34</v>
      </c>
      <c r="AX230" s="12" t="s">
        <v>71</v>
      </c>
      <c r="AY230" s="192" t="s">
        <v>121</v>
      </c>
    </row>
    <row r="231" spans="2:51" s="12" customFormat="1" ht="13.5">
      <c r="B231" s="183"/>
      <c r="D231" s="173" t="s">
        <v>131</v>
      </c>
      <c r="E231" s="192" t="s">
        <v>19</v>
      </c>
      <c r="F231" s="195" t="s">
        <v>209</v>
      </c>
      <c r="H231" s="196">
        <v>5</v>
      </c>
      <c r="I231" s="188"/>
      <c r="L231" s="183"/>
      <c r="M231" s="189"/>
      <c r="N231" s="190"/>
      <c r="O231" s="190"/>
      <c r="P231" s="190"/>
      <c r="Q231" s="190"/>
      <c r="R231" s="190"/>
      <c r="S231" s="190"/>
      <c r="T231" s="191"/>
      <c r="AT231" s="192" t="s">
        <v>131</v>
      </c>
      <c r="AU231" s="192" t="s">
        <v>81</v>
      </c>
      <c r="AV231" s="12" t="s">
        <v>81</v>
      </c>
      <c r="AW231" s="12" t="s">
        <v>34</v>
      </c>
      <c r="AX231" s="12" t="s">
        <v>71</v>
      </c>
      <c r="AY231" s="192" t="s">
        <v>121</v>
      </c>
    </row>
    <row r="232" spans="2:51" s="12" customFormat="1" ht="13.5">
      <c r="B232" s="183"/>
      <c r="D232" s="173" t="s">
        <v>131</v>
      </c>
      <c r="E232" s="192" t="s">
        <v>19</v>
      </c>
      <c r="F232" s="195" t="s">
        <v>235</v>
      </c>
      <c r="H232" s="196">
        <v>103</v>
      </c>
      <c r="I232" s="188"/>
      <c r="L232" s="183"/>
      <c r="M232" s="189"/>
      <c r="N232" s="190"/>
      <c r="O232" s="190"/>
      <c r="P232" s="190"/>
      <c r="Q232" s="190"/>
      <c r="R232" s="190"/>
      <c r="S232" s="190"/>
      <c r="T232" s="191"/>
      <c r="AT232" s="192" t="s">
        <v>131</v>
      </c>
      <c r="AU232" s="192" t="s">
        <v>81</v>
      </c>
      <c r="AV232" s="12" t="s">
        <v>81</v>
      </c>
      <c r="AW232" s="12" t="s">
        <v>34</v>
      </c>
      <c r="AX232" s="12" t="s">
        <v>71</v>
      </c>
      <c r="AY232" s="192" t="s">
        <v>121</v>
      </c>
    </row>
    <row r="233" spans="2:51" s="12" customFormat="1" ht="13.5">
      <c r="B233" s="183"/>
      <c r="D233" s="173" t="s">
        <v>131</v>
      </c>
      <c r="E233" s="192" t="s">
        <v>19</v>
      </c>
      <c r="F233" s="195" t="s">
        <v>236</v>
      </c>
      <c r="H233" s="196">
        <v>3.4</v>
      </c>
      <c r="I233" s="188"/>
      <c r="L233" s="183"/>
      <c r="M233" s="189"/>
      <c r="N233" s="190"/>
      <c r="O233" s="190"/>
      <c r="P233" s="190"/>
      <c r="Q233" s="190"/>
      <c r="R233" s="190"/>
      <c r="S233" s="190"/>
      <c r="T233" s="191"/>
      <c r="AT233" s="192" t="s">
        <v>131</v>
      </c>
      <c r="AU233" s="192" t="s">
        <v>81</v>
      </c>
      <c r="AV233" s="12" t="s">
        <v>81</v>
      </c>
      <c r="AW233" s="12" t="s">
        <v>34</v>
      </c>
      <c r="AX233" s="12" t="s">
        <v>71</v>
      </c>
      <c r="AY233" s="192" t="s">
        <v>121</v>
      </c>
    </row>
    <row r="234" spans="2:51" s="11" customFormat="1" ht="13.5">
      <c r="B234" s="175"/>
      <c r="D234" s="173" t="s">
        <v>131</v>
      </c>
      <c r="E234" s="176" t="s">
        <v>19</v>
      </c>
      <c r="F234" s="177" t="s">
        <v>212</v>
      </c>
      <c r="H234" s="178" t="s">
        <v>19</v>
      </c>
      <c r="I234" s="179"/>
      <c r="L234" s="175"/>
      <c r="M234" s="180"/>
      <c r="N234" s="181"/>
      <c r="O234" s="181"/>
      <c r="P234" s="181"/>
      <c r="Q234" s="181"/>
      <c r="R234" s="181"/>
      <c r="S234" s="181"/>
      <c r="T234" s="182"/>
      <c r="AT234" s="178" t="s">
        <v>131</v>
      </c>
      <c r="AU234" s="178" t="s">
        <v>81</v>
      </c>
      <c r="AV234" s="11" t="s">
        <v>78</v>
      </c>
      <c r="AW234" s="11" t="s">
        <v>34</v>
      </c>
      <c r="AX234" s="11" t="s">
        <v>71</v>
      </c>
      <c r="AY234" s="178" t="s">
        <v>121</v>
      </c>
    </row>
    <row r="235" spans="2:51" s="12" customFormat="1" ht="13.5">
      <c r="B235" s="183"/>
      <c r="D235" s="173" t="s">
        <v>131</v>
      </c>
      <c r="E235" s="192" t="s">
        <v>19</v>
      </c>
      <c r="F235" s="195" t="s">
        <v>206</v>
      </c>
      <c r="H235" s="196">
        <v>12</v>
      </c>
      <c r="I235" s="188"/>
      <c r="L235" s="183"/>
      <c r="M235" s="189"/>
      <c r="N235" s="190"/>
      <c r="O235" s="190"/>
      <c r="P235" s="190"/>
      <c r="Q235" s="190"/>
      <c r="R235" s="190"/>
      <c r="S235" s="190"/>
      <c r="T235" s="191"/>
      <c r="AT235" s="192" t="s">
        <v>131</v>
      </c>
      <c r="AU235" s="192" t="s">
        <v>81</v>
      </c>
      <c r="AV235" s="12" t="s">
        <v>81</v>
      </c>
      <c r="AW235" s="12" t="s">
        <v>34</v>
      </c>
      <c r="AX235" s="12" t="s">
        <v>71</v>
      </c>
      <c r="AY235" s="192" t="s">
        <v>121</v>
      </c>
    </row>
    <row r="236" spans="2:51" s="12" customFormat="1" ht="13.5">
      <c r="B236" s="183"/>
      <c r="D236" s="173" t="s">
        <v>131</v>
      </c>
      <c r="E236" s="192" t="s">
        <v>19</v>
      </c>
      <c r="F236" s="195" t="s">
        <v>207</v>
      </c>
      <c r="H236" s="196">
        <v>1</v>
      </c>
      <c r="I236" s="188"/>
      <c r="L236" s="183"/>
      <c r="M236" s="189"/>
      <c r="N236" s="190"/>
      <c r="O236" s="190"/>
      <c r="P236" s="190"/>
      <c r="Q236" s="190"/>
      <c r="R236" s="190"/>
      <c r="S236" s="190"/>
      <c r="T236" s="191"/>
      <c r="AT236" s="192" t="s">
        <v>131</v>
      </c>
      <c r="AU236" s="192" t="s">
        <v>81</v>
      </c>
      <c r="AV236" s="12" t="s">
        <v>81</v>
      </c>
      <c r="AW236" s="12" t="s">
        <v>34</v>
      </c>
      <c r="AX236" s="12" t="s">
        <v>71</v>
      </c>
      <c r="AY236" s="192" t="s">
        <v>121</v>
      </c>
    </row>
    <row r="237" spans="2:51" s="12" customFormat="1" ht="13.5">
      <c r="B237" s="183"/>
      <c r="D237" s="173" t="s">
        <v>131</v>
      </c>
      <c r="E237" s="192" t="s">
        <v>19</v>
      </c>
      <c r="F237" s="195" t="s">
        <v>213</v>
      </c>
      <c r="H237" s="196">
        <v>5</v>
      </c>
      <c r="I237" s="188"/>
      <c r="L237" s="183"/>
      <c r="M237" s="189"/>
      <c r="N237" s="190"/>
      <c r="O237" s="190"/>
      <c r="P237" s="190"/>
      <c r="Q237" s="190"/>
      <c r="R237" s="190"/>
      <c r="S237" s="190"/>
      <c r="T237" s="191"/>
      <c r="AT237" s="192" t="s">
        <v>131</v>
      </c>
      <c r="AU237" s="192" t="s">
        <v>81</v>
      </c>
      <c r="AV237" s="12" t="s">
        <v>81</v>
      </c>
      <c r="AW237" s="12" t="s">
        <v>34</v>
      </c>
      <c r="AX237" s="12" t="s">
        <v>71</v>
      </c>
      <c r="AY237" s="192" t="s">
        <v>121</v>
      </c>
    </row>
    <row r="238" spans="2:51" s="12" customFormat="1" ht="13.5">
      <c r="B238" s="183"/>
      <c r="D238" s="173" t="s">
        <v>131</v>
      </c>
      <c r="E238" s="192" t="s">
        <v>19</v>
      </c>
      <c r="F238" s="195" t="s">
        <v>209</v>
      </c>
      <c r="H238" s="196">
        <v>5</v>
      </c>
      <c r="I238" s="188"/>
      <c r="L238" s="183"/>
      <c r="M238" s="189"/>
      <c r="N238" s="190"/>
      <c r="O238" s="190"/>
      <c r="P238" s="190"/>
      <c r="Q238" s="190"/>
      <c r="R238" s="190"/>
      <c r="S238" s="190"/>
      <c r="T238" s="191"/>
      <c r="AT238" s="192" t="s">
        <v>131</v>
      </c>
      <c r="AU238" s="192" t="s">
        <v>81</v>
      </c>
      <c r="AV238" s="12" t="s">
        <v>81</v>
      </c>
      <c r="AW238" s="12" t="s">
        <v>34</v>
      </c>
      <c r="AX238" s="12" t="s">
        <v>71</v>
      </c>
      <c r="AY238" s="192" t="s">
        <v>121</v>
      </c>
    </row>
    <row r="239" spans="2:51" s="12" customFormat="1" ht="13.5">
      <c r="B239" s="183"/>
      <c r="D239" s="173" t="s">
        <v>131</v>
      </c>
      <c r="E239" s="192" t="s">
        <v>19</v>
      </c>
      <c r="F239" s="195" t="s">
        <v>237</v>
      </c>
      <c r="H239" s="196">
        <v>58.5</v>
      </c>
      <c r="I239" s="188"/>
      <c r="L239" s="183"/>
      <c r="M239" s="189"/>
      <c r="N239" s="190"/>
      <c r="O239" s="190"/>
      <c r="P239" s="190"/>
      <c r="Q239" s="190"/>
      <c r="R239" s="190"/>
      <c r="S239" s="190"/>
      <c r="T239" s="191"/>
      <c r="AT239" s="192" t="s">
        <v>131</v>
      </c>
      <c r="AU239" s="192" t="s">
        <v>81</v>
      </c>
      <c r="AV239" s="12" t="s">
        <v>81</v>
      </c>
      <c r="AW239" s="12" t="s">
        <v>34</v>
      </c>
      <c r="AX239" s="12" t="s">
        <v>71</v>
      </c>
      <c r="AY239" s="192" t="s">
        <v>121</v>
      </c>
    </row>
    <row r="240" spans="2:51" s="12" customFormat="1" ht="13.5">
      <c r="B240" s="183"/>
      <c r="D240" s="173" t="s">
        <v>131</v>
      </c>
      <c r="E240" s="192" t="s">
        <v>19</v>
      </c>
      <c r="F240" s="195" t="s">
        <v>238</v>
      </c>
      <c r="H240" s="196">
        <v>2</v>
      </c>
      <c r="I240" s="188"/>
      <c r="L240" s="183"/>
      <c r="M240" s="189"/>
      <c r="N240" s="190"/>
      <c r="O240" s="190"/>
      <c r="P240" s="190"/>
      <c r="Q240" s="190"/>
      <c r="R240" s="190"/>
      <c r="S240" s="190"/>
      <c r="T240" s="191"/>
      <c r="AT240" s="192" t="s">
        <v>131</v>
      </c>
      <c r="AU240" s="192" t="s">
        <v>81</v>
      </c>
      <c r="AV240" s="12" t="s">
        <v>81</v>
      </c>
      <c r="AW240" s="12" t="s">
        <v>34</v>
      </c>
      <c r="AX240" s="12" t="s">
        <v>71</v>
      </c>
      <c r="AY240" s="192" t="s">
        <v>121</v>
      </c>
    </row>
    <row r="241" spans="2:51" s="11" customFormat="1" ht="13.5">
      <c r="B241" s="175"/>
      <c r="D241" s="173" t="s">
        <v>131</v>
      </c>
      <c r="E241" s="176" t="s">
        <v>19</v>
      </c>
      <c r="F241" s="177" t="s">
        <v>216</v>
      </c>
      <c r="H241" s="178" t="s">
        <v>19</v>
      </c>
      <c r="I241" s="179"/>
      <c r="L241" s="175"/>
      <c r="M241" s="180"/>
      <c r="N241" s="181"/>
      <c r="O241" s="181"/>
      <c r="P241" s="181"/>
      <c r="Q241" s="181"/>
      <c r="R241" s="181"/>
      <c r="S241" s="181"/>
      <c r="T241" s="182"/>
      <c r="AT241" s="178" t="s">
        <v>131</v>
      </c>
      <c r="AU241" s="178" t="s">
        <v>81</v>
      </c>
      <c r="AV241" s="11" t="s">
        <v>78</v>
      </c>
      <c r="AW241" s="11" t="s">
        <v>34</v>
      </c>
      <c r="AX241" s="11" t="s">
        <v>71</v>
      </c>
      <c r="AY241" s="178" t="s">
        <v>121</v>
      </c>
    </row>
    <row r="242" spans="2:51" s="12" customFormat="1" ht="13.5">
      <c r="B242" s="183"/>
      <c r="D242" s="173" t="s">
        <v>131</v>
      </c>
      <c r="E242" s="192" t="s">
        <v>19</v>
      </c>
      <c r="F242" s="195" t="s">
        <v>217</v>
      </c>
      <c r="H242" s="196">
        <v>36</v>
      </c>
      <c r="I242" s="188"/>
      <c r="L242" s="183"/>
      <c r="M242" s="189"/>
      <c r="N242" s="190"/>
      <c r="O242" s="190"/>
      <c r="P242" s="190"/>
      <c r="Q242" s="190"/>
      <c r="R242" s="190"/>
      <c r="S242" s="190"/>
      <c r="T242" s="191"/>
      <c r="AT242" s="192" t="s">
        <v>131</v>
      </c>
      <c r="AU242" s="192" t="s">
        <v>81</v>
      </c>
      <c r="AV242" s="12" t="s">
        <v>81</v>
      </c>
      <c r="AW242" s="12" t="s">
        <v>34</v>
      </c>
      <c r="AX242" s="12" t="s">
        <v>71</v>
      </c>
      <c r="AY242" s="192" t="s">
        <v>121</v>
      </c>
    </row>
    <row r="243" spans="2:51" s="12" customFormat="1" ht="13.5">
      <c r="B243" s="183"/>
      <c r="D243" s="173" t="s">
        <v>131</v>
      </c>
      <c r="E243" s="192" t="s">
        <v>19</v>
      </c>
      <c r="F243" s="195" t="s">
        <v>207</v>
      </c>
      <c r="H243" s="196">
        <v>1</v>
      </c>
      <c r="I243" s="188"/>
      <c r="L243" s="183"/>
      <c r="M243" s="189"/>
      <c r="N243" s="190"/>
      <c r="O243" s="190"/>
      <c r="P243" s="190"/>
      <c r="Q243" s="190"/>
      <c r="R243" s="190"/>
      <c r="S243" s="190"/>
      <c r="T243" s="191"/>
      <c r="AT243" s="192" t="s">
        <v>131</v>
      </c>
      <c r="AU243" s="192" t="s">
        <v>81</v>
      </c>
      <c r="AV243" s="12" t="s">
        <v>81</v>
      </c>
      <c r="AW243" s="12" t="s">
        <v>34</v>
      </c>
      <c r="AX243" s="12" t="s">
        <v>71</v>
      </c>
      <c r="AY243" s="192" t="s">
        <v>121</v>
      </c>
    </row>
    <row r="244" spans="2:51" s="12" customFormat="1" ht="13.5">
      <c r="B244" s="183"/>
      <c r="D244" s="173" t="s">
        <v>131</v>
      </c>
      <c r="E244" s="192" t="s">
        <v>19</v>
      </c>
      <c r="F244" s="195" t="s">
        <v>218</v>
      </c>
      <c r="H244" s="196">
        <v>35</v>
      </c>
      <c r="I244" s="188"/>
      <c r="L244" s="183"/>
      <c r="M244" s="189"/>
      <c r="N244" s="190"/>
      <c r="O244" s="190"/>
      <c r="P244" s="190"/>
      <c r="Q244" s="190"/>
      <c r="R244" s="190"/>
      <c r="S244" s="190"/>
      <c r="T244" s="191"/>
      <c r="AT244" s="192" t="s">
        <v>131</v>
      </c>
      <c r="AU244" s="192" t="s">
        <v>81</v>
      </c>
      <c r="AV244" s="12" t="s">
        <v>81</v>
      </c>
      <c r="AW244" s="12" t="s">
        <v>34</v>
      </c>
      <c r="AX244" s="12" t="s">
        <v>71</v>
      </c>
      <c r="AY244" s="192" t="s">
        <v>121</v>
      </c>
    </row>
    <row r="245" spans="2:51" s="12" customFormat="1" ht="13.5">
      <c r="B245" s="183"/>
      <c r="D245" s="173" t="s">
        <v>131</v>
      </c>
      <c r="E245" s="192" t="s">
        <v>19</v>
      </c>
      <c r="F245" s="195" t="s">
        <v>219</v>
      </c>
      <c r="H245" s="196">
        <v>2</v>
      </c>
      <c r="I245" s="188"/>
      <c r="L245" s="183"/>
      <c r="M245" s="189"/>
      <c r="N245" s="190"/>
      <c r="O245" s="190"/>
      <c r="P245" s="190"/>
      <c r="Q245" s="190"/>
      <c r="R245" s="190"/>
      <c r="S245" s="190"/>
      <c r="T245" s="191"/>
      <c r="AT245" s="192" t="s">
        <v>131</v>
      </c>
      <c r="AU245" s="192" t="s">
        <v>81</v>
      </c>
      <c r="AV245" s="12" t="s">
        <v>81</v>
      </c>
      <c r="AW245" s="12" t="s">
        <v>34</v>
      </c>
      <c r="AX245" s="12" t="s">
        <v>71</v>
      </c>
      <c r="AY245" s="192" t="s">
        <v>121</v>
      </c>
    </row>
    <row r="246" spans="2:51" s="12" customFormat="1" ht="13.5">
      <c r="B246" s="183"/>
      <c r="D246" s="173" t="s">
        <v>131</v>
      </c>
      <c r="E246" s="192" t="s">
        <v>19</v>
      </c>
      <c r="F246" s="195" t="s">
        <v>239</v>
      </c>
      <c r="H246" s="196">
        <v>65</v>
      </c>
      <c r="I246" s="188"/>
      <c r="L246" s="183"/>
      <c r="M246" s="189"/>
      <c r="N246" s="190"/>
      <c r="O246" s="190"/>
      <c r="P246" s="190"/>
      <c r="Q246" s="190"/>
      <c r="R246" s="190"/>
      <c r="S246" s="190"/>
      <c r="T246" s="191"/>
      <c r="AT246" s="192" t="s">
        <v>131</v>
      </c>
      <c r="AU246" s="192" t="s">
        <v>81</v>
      </c>
      <c r="AV246" s="12" t="s">
        <v>81</v>
      </c>
      <c r="AW246" s="12" t="s">
        <v>34</v>
      </c>
      <c r="AX246" s="12" t="s">
        <v>71</v>
      </c>
      <c r="AY246" s="192" t="s">
        <v>121</v>
      </c>
    </row>
    <row r="247" spans="2:51" s="12" customFormat="1" ht="13.5">
      <c r="B247" s="183"/>
      <c r="D247" s="173" t="s">
        <v>131</v>
      </c>
      <c r="E247" s="192" t="s">
        <v>19</v>
      </c>
      <c r="F247" s="195" t="s">
        <v>240</v>
      </c>
      <c r="H247" s="196">
        <v>17.6</v>
      </c>
      <c r="I247" s="188"/>
      <c r="L247" s="183"/>
      <c r="M247" s="189"/>
      <c r="N247" s="190"/>
      <c r="O247" s="190"/>
      <c r="P247" s="190"/>
      <c r="Q247" s="190"/>
      <c r="R247" s="190"/>
      <c r="S247" s="190"/>
      <c r="T247" s="191"/>
      <c r="AT247" s="192" t="s">
        <v>131</v>
      </c>
      <c r="AU247" s="192" t="s">
        <v>81</v>
      </c>
      <c r="AV247" s="12" t="s">
        <v>81</v>
      </c>
      <c r="AW247" s="12" t="s">
        <v>34</v>
      </c>
      <c r="AX247" s="12" t="s">
        <v>71</v>
      </c>
      <c r="AY247" s="192" t="s">
        <v>121</v>
      </c>
    </row>
    <row r="248" spans="2:51" s="11" customFormat="1" ht="13.5">
      <c r="B248" s="175"/>
      <c r="D248" s="173" t="s">
        <v>131</v>
      </c>
      <c r="E248" s="176" t="s">
        <v>19</v>
      </c>
      <c r="F248" s="177" t="s">
        <v>222</v>
      </c>
      <c r="H248" s="178" t="s">
        <v>19</v>
      </c>
      <c r="I248" s="179"/>
      <c r="L248" s="175"/>
      <c r="M248" s="180"/>
      <c r="N248" s="181"/>
      <c r="O248" s="181"/>
      <c r="P248" s="181"/>
      <c r="Q248" s="181"/>
      <c r="R248" s="181"/>
      <c r="S248" s="181"/>
      <c r="T248" s="182"/>
      <c r="AT248" s="178" t="s">
        <v>131</v>
      </c>
      <c r="AU248" s="178" t="s">
        <v>81</v>
      </c>
      <c r="AV248" s="11" t="s">
        <v>78</v>
      </c>
      <c r="AW248" s="11" t="s">
        <v>34</v>
      </c>
      <c r="AX248" s="11" t="s">
        <v>71</v>
      </c>
      <c r="AY248" s="178" t="s">
        <v>121</v>
      </c>
    </row>
    <row r="249" spans="2:51" s="12" customFormat="1" ht="13.5">
      <c r="B249" s="183"/>
      <c r="D249" s="173" t="s">
        <v>131</v>
      </c>
      <c r="E249" s="192" t="s">
        <v>19</v>
      </c>
      <c r="F249" s="195" t="s">
        <v>217</v>
      </c>
      <c r="H249" s="196">
        <v>36</v>
      </c>
      <c r="I249" s="188"/>
      <c r="L249" s="183"/>
      <c r="M249" s="189"/>
      <c r="N249" s="190"/>
      <c r="O249" s="190"/>
      <c r="P249" s="190"/>
      <c r="Q249" s="190"/>
      <c r="R249" s="190"/>
      <c r="S249" s="190"/>
      <c r="T249" s="191"/>
      <c r="AT249" s="192" t="s">
        <v>131</v>
      </c>
      <c r="AU249" s="192" t="s">
        <v>81</v>
      </c>
      <c r="AV249" s="12" t="s">
        <v>81</v>
      </c>
      <c r="AW249" s="12" t="s">
        <v>34</v>
      </c>
      <c r="AX249" s="12" t="s">
        <v>71</v>
      </c>
      <c r="AY249" s="192" t="s">
        <v>121</v>
      </c>
    </row>
    <row r="250" spans="2:51" s="12" customFormat="1" ht="13.5">
      <c r="B250" s="183"/>
      <c r="D250" s="173" t="s">
        <v>131</v>
      </c>
      <c r="E250" s="192" t="s">
        <v>19</v>
      </c>
      <c r="F250" s="195" t="s">
        <v>207</v>
      </c>
      <c r="H250" s="196">
        <v>1</v>
      </c>
      <c r="I250" s="188"/>
      <c r="L250" s="183"/>
      <c r="M250" s="189"/>
      <c r="N250" s="190"/>
      <c r="O250" s="190"/>
      <c r="P250" s="190"/>
      <c r="Q250" s="190"/>
      <c r="R250" s="190"/>
      <c r="S250" s="190"/>
      <c r="T250" s="191"/>
      <c r="AT250" s="192" t="s">
        <v>131</v>
      </c>
      <c r="AU250" s="192" t="s">
        <v>81</v>
      </c>
      <c r="AV250" s="12" t="s">
        <v>81</v>
      </c>
      <c r="AW250" s="12" t="s">
        <v>34</v>
      </c>
      <c r="AX250" s="12" t="s">
        <v>71</v>
      </c>
      <c r="AY250" s="192" t="s">
        <v>121</v>
      </c>
    </row>
    <row r="251" spans="2:51" s="12" customFormat="1" ht="13.5">
      <c r="B251" s="183"/>
      <c r="D251" s="173" t="s">
        <v>131</v>
      </c>
      <c r="E251" s="192" t="s">
        <v>19</v>
      </c>
      <c r="F251" s="195" t="s">
        <v>223</v>
      </c>
      <c r="H251" s="196">
        <v>3</v>
      </c>
      <c r="I251" s="188"/>
      <c r="L251" s="183"/>
      <c r="M251" s="189"/>
      <c r="N251" s="190"/>
      <c r="O251" s="190"/>
      <c r="P251" s="190"/>
      <c r="Q251" s="190"/>
      <c r="R251" s="190"/>
      <c r="S251" s="190"/>
      <c r="T251" s="191"/>
      <c r="AT251" s="192" t="s">
        <v>131</v>
      </c>
      <c r="AU251" s="192" t="s">
        <v>81</v>
      </c>
      <c r="AV251" s="12" t="s">
        <v>81</v>
      </c>
      <c r="AW251" s="12" t="s">
        <v>34</v>
      </c>
      <c r="AX251" s="12" t="s">
        <v>71</v>
      </c>
      <c r="AY251" s="192" t="s">
        <v>121</v>
      </c>
    </row>
    <row r="252" spans="2:51" s="12" customFormat="1" ht="13.5">
      <c r="B252" s="183"/>
      <c r="D252" s="173" t="s">
        <v>131</v>
      </c>
      <c r="E252" s="192" t="s">
        <v>19</v>
      </c>
      <c r="F252" s="195" t="s">
        <v>209</v>
      </c>
      <c r="H252" s="196">
        <v>5</v>
      </c>
      <c r="I252" s="188"/>
      <c r="L252" s="183"/>
      <c r="M252" s="189"/>
      <c r="N252" s="190"/>
      <c r="O252" s="190"/>
      <c r="P252" s="190"/>
      <c r="Q252" s="190"/>
      <c r="R252" s="190"/>
      <c r="S252" s="190"/>
      <c r="T252" s="191"/>
      <c r="AT252" s="192" t="s">
        <v>131</v>
      </c>
      <c r="AU252" s="192" t="s">
        <v>81</v>
      </c>
      <c r="AV252" s="12" t="s">
        <v>81</v>
      </c>
      <c r="AW252" s="12" t="s">
        <v>34</v>
      </c>
      <c r="AX252" s="12" t="s">
        <v>71</v>
      </c>
      <c r="AY252" s="192" t="s">
        <v>121</v>
      </c>
    </row>
    <row r="253" spans="2:51" s="12" customFormat="1" ht="13.5">
      <c r="B253" s="183"/>
      <c r="D253" s="173" t="s">
        <v>131</v>
      </c>
      <c r="E253" s="192" t="s">
        <v>19</v>
      </c>
      <c r="F253" s="195" t="s">
        <v>241</v>
      </c>
      <c r="H253" s="196">
        <v>90.5</v>
      </c>
      <c r="I253" s="188"/>
      <c r="L253" s="183"/>
      <c r="M253" s="189"/>
      <c r="N253" s="190"/>
      <c r="O253" s="190"/>
      <c r="P253" s="190"/>
      <c r="Q253" s="190"/>
      <c r="R253" s="190"/>
      <c r="S253" s="190"/>
      <c r="T253" s="191"/>
      <c r="AT253" s="192" t="s">
        <v>131</v>
      </c>
      <c r="AU253" s="192" t="s">
        <v>81</v>
      </c>
      <c r="AV253" s="12" t="s">
        <v>81</v>
      </c>
      <c r="AW253" s="12" t="s">
        <v>34</v>
      </c>
      <c r="AX253" s="12" t="s">
        <v>71</v>
      </c>
      <c r="AY253" s="192" t="s">
        <v>121</v>
      </c>
    </row>
    <row r="254" spans="2:51" s="12" customFormat="1" ht="13.5">
      <c r="B254" s="183"/>
      <c r="D254" s="173" t="s">
        <v>131</v>
      </c>
      <c r="E254" s="192" t="s">
        <v>19</v>
      </c>
      <c r="F254" s="195" t="s">
        <v>242</v>
      </c>
      <c r="H254" s="196">
        <v>2.4</v>
      </c>
      <c r="I254" s="188"/>
      <c r="L254" s="183"/>
      <c r="M254" s="189"/>
      <c r="N254" s="190"/>
      <c r="O254" s="190"/>
      <c r="P254" s="190"/>
      <c r="Q254" s="190"/>
      <c r="R254" s="190"/>
      <c r="S254" s="190"/>
      <c r="T254" s="191"/>
      <c r="AT254" s="192" t="s">
        <v>131</v>
      </c>
      <c r="AU254" s="192" t="s">
        <v>81</v>
      </c>
      <c r="AV254" s="12" t="s">
        <v>81</v>
      </c>
      <c r="AW254" s="12" t="s">
        <v>34</v>
      </c>
      <c r="AX254" s="12" t="s">
        <v>71</v>
      </c>
      <c r="AY254" s="192" t="s">
        <v>121</v>
      </c>
    </row>
    <row r="255" spans="2:51" s="12" customFormat="1" ht="13.5">
      <c r="B255" s="183"/>
      <c r="D255" s="173" t="s">
        <v>131</v>
      </c>
      <c r="E255" s="192" t="s">
        <v>19</v>
      </c>
      <c r="F255" s="195" t="s">
        <v>226</v>
      </c>
      <c r="H255" s="196">
        <v>5</v>
      </c>
      <c r="I255" s="188"/>
      <c r="L255" s="183"/>
      <c r="M255" s="189"/>
      <c r="N255" s="190"/>
      <c r="O255" s="190"/>
      <c r="P255" s="190"/>
      <c r="Q255" s="190"/>
      <c r="R255" s="190"/>
      <c r="S255" s="190"/>
      <c r="T255" s="191"/>
      <c r="AT255" s="192" t="s">
        <v>131</v>
      </c>
      <c r="AU255" s="192" t="s">
        <v>81</v>
      </c>
      <c r="AV255" s="12" t="s">
        <v>81</v>
      </c>
      <c r="AW255" s="12" t="s">
        <v>34</v>
      </c>
      <c r="AX255" s="12" t="s">
        <v>71</v>
      </c>
      <c r="AY255" s="192" t="s">
        <v>121</v>
      </c>
    </row>
    <row r="256" spans="2:51" s="13" customFormat="1" ht="13.5">
      <c r="B256" s="197"/>
      <c r="D256" s="184" t="s">
        <v>131</v>
      </c>
      <c r="E256" s="198" t="s">
        <v>243</v>
      </c>
      <c r="F256" s="199" t="s">
        <v>173</v>
      </c>
      <c r="H256" s="200">
        <v>544.4</v>
      </c>
      <c r="I256" s="201"/>
      <c r="L256" s="197"/>
      <c r="M256" s="202"/>
      <c r="N256" s="203"/>
      <c r="O256" s="203"/>
      <c r="P256" s="203"/>
      <c r="Q256" s="203"/>
      <c r="R256" s="203"/>
      <c r="S256" s="203"/>
      <c r="T256" s="204"/>
      <c r="AT256" s="205" t="s">
        <v>131</v>
      </c>
      <c r="AU256" s="205" t="s">
        <v>81</v>
      </c>
      <c r="AV256" s="13" t="s">
        <v>128</v>
      </c>
      <c r="AW256" s="13" t="s">
        <v>34</v>
      </c>
      <c r="AX256" s="13" t="s">
        <v>78</v>
      </c>
      <c r="AY256" s="205" t="s">
        <v>121</v>
      </c>
    </row>
    <row r="257" spans="2:65" s="1" customFormat="1" ht="22.5" customHeight="1">
      <c r="B257" s="160"/>
      <c r="C257" s="161" t="s">
        <v>244</v>
      </c>
      <c r="D257" s="161" t="s">
        <v>124</v>
      </c>
      <c r="E257" s="162" t="s">
        <v>245</v>
      </c>
      <c r="F257" s="163" t="s">
        <v>246</v>
      </c>
      <c r="G257" s="164" t="s">
        <v>141</v>
      </c>
      <c r="H257" s="165">
        <v>190.2</v>
      </c>
      <c r="I257" s="166"/>
      <c r="J257" s="167">
        <f>ROUND(I257*H257,2)</f>
        <v>0</v>
      </c>
      <c r="K257" s="163" t="s">
        <v>19</v>
      </c>
      <c r="L257" s="34"/>
      <c r="M257" s="168" t="s">
        <v>19</v>
      </c>
      <c r="N257" s="169" t="s">
        <v>42</v>
      </c>
      <c r="O257" s="35"/>
      <c r="P257" s="170">
        <f>O257*H257</f>
        <v>0</v>
      </c>
      <c r="Q257" s="170">
        <v>0.12273</v>
      </c>
      <c r="R257" s="170">
        <f>Q257*H257</f>
        <v>23.343246</v>
      </c>
      <c r="S257" s="170">
        <v>0.123</v>
      </c>
      <c r="T257" s="171">
        <f>S257*H257</f>
        <v>23.394599999999997</v>
      </c>
      <c r="AR257" s="17" t="s">
        <v>128</v>
      </c>
      <c r="AT257" s="17" t="s">
        <v>124</v>
      </c>
      <c r="AU257" s="17" t="s">
        <v>81</v>
      </c>
      <c r="AY257" s="17" t="s">
        <v>121</v>
      </c>
      <c r="BE257" s="172">
        <f>IF(N257="základní",J257,0)</f>
        <v>0</v>
      </c>
      <c r="BF257" s="172">
        <f>IF(N257="snížená",J257,0)</f>
        <v>0</v>
      </c>
      <c r="BG257" s="172">
        <f>IF(N257="zákl. přenesená",J257,0)</f>
        <v>0</v>
      </c>
      <c r="BH257" s="172">
        <f>IF(N257="sníž. přenesená",J257,0)</f>
        <v>0</v>
      </c>
      <c r="BI257" s="172">
        <f>IF(N257="nulová",J257,0)</f>
        <v>0</v>
      </c>
      <c r="BJ257" s="17" t="s">
        <v>78</v>
      </c>
      <c r="BK257" s="172">
        <f>ROUND(I257*H257,2)</f>
        <v>0</v>
      </c>
      <c r="BL257" s="17" t="s">
        <v>128</v>
      </c>
      <c r="BM257" s="17" t="s">
        <v>247</v>
      </c>
    </row>
    <row r="258" spans="2:51" s="11" customFormat="1" ht="27">
      <c r="B258" s="175"/>
      <c r="D258" s="173" t="s">
        <v>131</v>
      </c>
      <c r="E258" s="176" t="s">
        <v>19</v>
      </c>
      <c r="F258" s="177" t="s">
        <v>231</v>
      </c>
      <c r="H258" s="178" t="s">
        <v>19</v>
      </c>
      <c r="I258" s="179"/>
      <c r="L258" s="175"/>
      <c r="M258" s="180"/>
      <c r="N258" s="181"/>
      <c r="O258" s="181"/>
      <c r="P258" s="181"/>
      <c r="Q258" s="181"/>
      <c r="R258" s="181"/>
      <c r="S258" s="181"/>
      <c r="T258" s="182"/>
      <c r="AT258" s="178" t="s">
        <v>131</v>
      </c>
      <c r="AU258" s="178" t="s">
        <v>81</v>
      </c>
      <c r="AV258" s="11" t="s">
        <v>78</v>
      </c>
      <c r="AW258" s="11" t="s">
        <v>34</v>
      </c>
      <c r="AX258" s="11" t="s">
        <v>71</v>
      </c>
      <c r="AY258" s="178" t="s">
        <v>121</v>
      </c>
    </row>
    <row r="259" spans="2:51" s="11" customFormat="1" ht="13.5">
      <c r="B259" s="175"/>
      <c r="D259" s="173" t="s">
        <v>131</v>
      </c>
      <c r="E259" s="176" t="s">
        <v>19</v>
      </c>
      <c r="F259" s="177" t="s">
        <v>133</v>
      </c>
      <c r="H259" s="178" t="s">
        <v>19</v>
      </c>
      <c r="I259" s="179"/>
      <c r="L259" s="175"/>
      <c r="M259" s="180"/>
      <c r="N259" s="181"/>
      <c r="O259" s="181"/>
      <c r="P259" s="181"/>
      <c r="Q259" s="181"/>
      <c r="R259" s="181"/>
      <c r="S259" s="181"/>
      <c r="T259" s="182"/>
      <c r="AT259" s="178" t="s">
        <v>131</v>
      </c>
      <c r="AU259" s="178" t="s">
        <v>81</v>
      </c>
      <c r="AV259" s="11" t="s">
        <v>78</v>
      </c>
      <c r="AW259" s="11" t="s">
        <v>34</v>
      </c>
      <c r="AX259" s="11" t="s">
        <v>71</v>
      </c>
      <c r="AY259" s="178" t="s">
        <v>121</v>
      </c>
    </row>
    <row r="260" spans="2:51" s="11" customFormat="1" ht="13.5">
      <c r="B260" s="175"/>
      <c r="D260" s="173" t="s">
        <v>131</v>
      </c>
      <c r="E260" s="176" t="s">
        <v>19</v>
      </c>
      <c r="F260" s="177" t="s">
        <v>134</v>
      </c>
      <c r="H260" s="178" t="s">
        <v>19</v>
      </c>
      <c r="I260" s="179"/>
      <c r="L260" s="175"/>
      <c r="M260" s="180"/>
      <c r="N260" s="181"/>
      <c r="O260" s="181"/>
      <c r="P260" s="181"/>
      <c r="Q260" s="181"/>
      <c r="R260" s="181"/>
      <c r="S260" s="181"/>
      <c r="T260" s="182"/>
      <c r="AT260" s="178" t="s">
        <v>131</v>
      </c>
      <c r="AU260" s="178" t="s">
        <v>81</v>
      </c>
      <c r="AV260" s="11" t="s">
        <v>78</v>
      </c>
      <c r="AW260" s="11" t="s">
        <v>34</v>
      </c>
      <c r="AX260" s="11" t="s">
        <v>71</v>
      </c>
      <c r="AY260" s="178" t="s">
        <v>121</v>
      </c>
    </row>
    <row r="261" spans="2:51" s="11" customFormat="1" ht="13.5">
      <c r="B261" s="175"/>
      <c r="D261" s="173" t="s">
        <v>131</v>
      </c>
      <c r="E261" s="176" t="s">
        <v>19</v>
      </c>
      <c r="F261" s="177" t="s">
        <v>135</v>
      </c>
      <c r="H261" s="178" t="s">
        <v>19</v>
      </c>
      <c r="I261" s="179"/>
      <c r="L261" s="175"/>
      <c r="M261" s="180"/>
      <c r="N261" s="181"/>
      <c r="O261" s="181"/>
      <c r="P261" s="181"/>
      <c r="Q261" s="181"/>
      <c r="R261" s="181"/>
      <c r="S261" s="181"/>
      <c r="T261" s="182"/>
      <c r="AT261" s="178" t="s">
        <v>131</v>
      </c>
      <c r="AU261" s="178" t="s">
        <v>81</v>
      </c>
      <c r="AV261" s="11" t="s">
        <v>78</v>
      </c>
      <c r="AW261" s="11" t="s">
        <v>34</v>
      </c>
      <c r="AX261" s="11" t="s">
        <v>71</v>
      </c>
      <c r="AY261" s="178" t="s">
        <v>121</v>
      </c>
    </row>
    <row r="262" spans="2:51" s="11" customFormat="1" ht="27">
      <c r="B262" s="175"/>
      <c r="D262" s="173" t="s">
        <v>131</v>
      </c>
      <c r="E262" s="176" t="s">
        <v>19</v>
      </c>
      <c r="F262" s="177" t="s">
        <v>232</v>
      </c>
      <c r="H262" s="178" t="s">
        <v>19</v>
      </c>
      <c r="I262" s="179"/>
      <c r="L262" s="175"/>
      <c r="M262" s="180"/>
      <c r="N262" s="181"/>
      <c r="O262" s="181"/>
      <c r="P262" s="181"/>
      <c r="Q262" s="181"/>
      <c r="R262" s="181"/>
      <c r="S262" s="181"/>
      <c r="T262" s="182"/>
      <c r="AT262" s="178" t="s">
        <v>131</v>
      </c>
      <c r="AU262" s="178" t="s">
        <v>81</v>
      </c>
      <c r="AV262" s="11" t="s">
        <v>78</v>
      </c>
      <c r="AW262" s="11" t="s">
        <v>34</v>
      </c>
      <c r="AX262" s="11" t="s">
        <v>71</v>
      </c>
      <c r="AY262" s="178" t="s">
        <v>121</v>
      </c>
    </row>
    <row r="263" spans="2:51" s="11" customFormat="1" ht="13.5">
      <c r="B263" s="175"/>
      <c r="D263" s="173" t="s">
        <v>131</v>
      </c>
      <c r="E263" s="176" t="s">
        <v>19</v>
      </c>
      <c r="F263" s="177" t="s">
        <v>233</v>
      </c>
      <c r="H263" s="178" t="s">
        <v>19</v>
      </c>
      <c r="I263" s="179"/>
      <c r="L263" s="175"/>
      <c r="M263" s="180"/>
      <c r="N263" s="181"/>
      <c r="O263" s="181"/>
      <c r="P263" s="181"/>
      <c r="Q263" s="181"/>
      <c r="R263" s="181"/>
      <c r="S263" s="181"/>
      <c r="T263" s="182"/>
      <c r="AT263" s="178" t="s">
        <v>131</v>
      </c>
      <c r="AU263" s="178" t="s">
        <v>81</v>
      </c>
      <c r="AV263" s="11" t="s">
        <v>78</v>
      </c>
      <c r="AW263" s="11" t="s">
        <v>34</v>
      </c>
      <c r="AX263" s="11" t="s">
        <v>71</v>
      </c>
      <c r="AY263" s="178" t="s">
        <v>121</v>
      </c>
    </row>
    <row r="264" spans="2:51" s="11" customFormat="1" ht="13.5">
      <c r="B264" s="175"/>
      <c r="D264" s="173" t="s">
        <v>131</v>
      </c>
      <c r="E264" s="176" t="s">
        <v>19</v>
      </c>
      <c r="F264" s="177" t="s">
        <v>136</v>
      </c>
      <c r="H264" s="178" t="s">
        <v>19</v>
      </c>
      <c r="I264" s="179"/>
      <c r="L264" s="175"/>
      <c r="M264" s="180"/>
      <c r="N264" s="181"/>
      <c r="O264" s="181"/>
      <c r="P264" s="181"/>
      <c r="Q264" s="181"/>
      <c r="R264" s="181"/>
      <c r="S264" s="181"/>
      <c r="T264" s="182"/>
      <c r="AT264" s="178" t="s">
        <v>131</v>
      </c>
      <c r="AU264" s="178" t="s">
        <v>81</v>
      </c>
      <c r="AV264" s="11" t="s">
        <v>78</v>
      </c>
      <c r="AW264" s="11" t="s">
        <v>34</v>
      </c>
      <c r="AX264" s="11" t="s">
        <v>71</v>
      </c>
      <c r="AY264" s="178" t="s">
        <v>121</v>
      </c>
    </row>
    <row r="265" spans="2:51" s="11" customFormat="1" ht="27">
      <c r="B265" s="175"/>
      <c r="D265" s="173" t="s">
        <v>131</v>
      </c>
      <c r="E265" s="176" t="s">
        <v>19</v>
      </c>
      <c r="F265" s="177" t="s">
        <v>248</v>
      </c>
      <c r="H265" s="178" t="s">
        <v>19</v>
      </c>
      <c r="I265" s="179"/>
      <c r="L265" s="175"/>
      <c r="M265" s="180"/>
      <c r="N265" s="181"/>
      <c r="O265" s="181"/>
      <c r="P265" s="181"/>
      <c r="Q265" s="181"/>
      <c r="R265" s="181"/>
      <c r="S265" s="181"/>
      <c r="T265" s="182"/>
      <c r="AT265" s="178" t="s">
        <v>131</v>
      </c>
      <c r="AU265" s="178" t="s">
        <v>81</v>
      </c>
      <c r="AV265" s="11" t="s">
        <v>78</v>
      </c>
      <c r="AW265" s="11" t="s">
        <v>34</v>
      </c>
      <c r="AX265" s="11" t="s">
        <v>71</v>
      </c>
      <c r="AY265" s="178" t="s">
        <v>121</v>
      </c>
    </row>
    <row r="266" spans="2:51" s="11" customFormat="1" ht="13.5">
      <c r="B266" s="175"/>
      <c r="D266" s="173" t="s">
        <v>131</v>
      </c>
      <c r="E266" s="176" t="s">
        <v>19</v>
      </c>
      <c r="F266" s="177" t="s">
        <v>205</v>
      </c>
      <c r="H266" s="178" t="s">
        <v>19</v>
      </c>
      <c r="I266" s="179"/>
      <c r="L266" s="175"/>
      <c r="M266" s="180"/>
      <c r="N266" s="181"/>
      <c r="O266" s="181"/>
      <c r="P266" s="181"/>
      <c r="Q266" s="181"/>
      <c r="R266" s="181"/>
      <c r="S266" s="181"/>
      <c r="T266" s="182"/>
      <c r="AT266" s="178" t="s">
        <v>131</v>
      </c>
      <c r="AU266" s="178" t="s">
        <v>81</v>
      </c>
      <c r="AV266" s="11" t="s">
        <v>78</v>
      </c>
      <c r="AW266" s="11" t="s">
        <v>34</v>
      </c>
      <c r="AX266" s="11" t="s">
        <v>71</v>
      </c>
      <c r="AY266" s="178" t="s">
        <v>121</v>
      </c>
    </row>
    <row r="267" spans="2:51" s="12" customFormat="1" ht="13.5">
      <c r="B267" s="183"/>
      <c r="D267" s="173" t="s">
        <v>131</v>
      </c>
      <c r="E267" s="192" t="s">
        <v>19</v>
      </c>
      <c r="F267" s="195" t="s">
        <v>249</v>
      </c>
      <c r="H267" s="196">
        <v>61.8</v>
      </c>
      <c r="I267" s="188"/>
      <c r="L267" s="183"/>
      <c r="M267" s="189"/>
      <c r="N267" s="190"/>
      <c r="O267" s="190"/>
      <c r="P267" s="190"/>
      <c r="Q267" s="190"/>
      <c r="R267" s="190"/>
      <c r="S267" s="190"/>
      <c r="T267" s="191"/>
      <c r="AT267" s="192" t="s">
        <v>131</v>
      </c>
      <c r="AU267" s="192" t="s">
        <v>81</v>
      </c>
      <c r="AV267" s="12" t="s">
        <v>81</v>
      </c>
      <c r="AW267" s="12" t="s">
        <v>34</v>
      </c>
      <c r="AX267" s="12" t="s">
        <v>71</v>
      </c>
      <c r="AY267" s="192" t="s">
        <v>121</v>
      </c>
    </row>
    <row r="268" spans="2:51" s="11" customFormat="1" ht="13.5">
      <c r="B268" s="175"/>
      <c r="D268" s="173" t="s">
        <v>131</v>
      </c>
      <c r="E268" s="176" t="s">
        <v>19</v>
      </c>
      <c r="F268" s="177" t="s">
        <v>212</v>
      </c>
      <c r="H268" s="178" t="s">
        <v>19</v>
      </c>
      <c r="I268" s="179"/>
      <c r="L268" s="175"/>
      <c r="M268" s="180"/>
      <c r="N268" s="181"/>
      <c r="O268" s="181"/>
      <c r="P268" s="181"/>
      <c r="Q268" s="181"/>
      <c r="R268" s="181"/>
      <c r="S268" s="181"/>
      <c r="T268" s="182"/>
      <c r="AT268" s="178" t="s">
        <v>131</v>
      </c>
      <c r="AU268" s="178" t="s">
        <v>81</v>
      </c>
      <c r="AV268" s="11" t="s">
        <v>78</v>
      </c>
      <c r="AW268" s="11" t="s">
        <v>34</v>
      </c>
      <c r="AX268" s="11" t="s">
        <v>71</v>
      </c>
      <c r="AY268" s="178" t="s">
        <v>121</v>
      </c>
    </row>
    <row r="269" spans="2:51" s="12" customFormat="1" ht="13.5">
      <c r="B269" s="183"/>
      <c r="D269" s="173" t="s">
        <v>131</v>
      </c>
      <c r="E269" s="192" t="s">
        <v>19</v>
      </c>
      <c r="F269" s="195" t="s">
        <v>250</v>
      </c>
      <c r="H269" s="196">
        <v>35.1</v>
      </c>
      <c r="I269" s="188"/>
      <c r="L269" s="183"/>
      <c r="M269" s="189"/>
      <c r="N269" s="190"/>
      <c r="O269" s="190"/>
      <c r="P269" s="190"/>
      <c r="Q269" s="190"/>
      <c r="R269" s="190"/>
      <c r="S269" s="190"/>
      <c r="T269" s="191"/>
      <c r="AT269" s="192" t="s">
        <v>131</v>
      </c>
      <c r="AU269" s="192" t="s">
        <v>81</v>
      </c>
      <c r="AV269" s="12" t="s">
        <v>81</v>
      </c>
      <c r="AW269" s="12" t="s">
        <v>34</v>
      </c>
      <c r="AX269" s="12" t="s">
        <v>71</v>
      </c>
      <c r="AY269" s="192" t="s">
        <v>121</v>
      </c>
    </row>
    <row r="270" spans="2:51" s="11" customFormat="1" ht="13.5">
      <c r="B270" s="175"/>
      <c r="D270" s="173" t="s">
        <v>131</v>
      </c>
      <c r="E270" s="176" t="s">
        <v>19</v>
      </c>
      <c r="F270" s="177" t="s">
        <v>216</v>
      </c>
      <c r="H270" s="178" t="s">
        <v>19</v>
      </c>
      <c r="I270" s="179"/>
      <c r="L270" s="175"/>
      <c r="M270" s="180"/>
      <c r="N270" s="181"/>
      <c r="O270" s="181"/>
      <c r="P270" s="181"/>
      <c r="Q270" s="181"/>
      <c r="R270" s="181"/>
      <c r="S270" s="181"/>
      <c r="T270" s="182"/>
      <c r="AT270" s="178" t="s">
        <v>131</v>
      </c>
      <c r="AU270" s="178" t="s">
        <v>81</v>
      </c>
      <c r="AV270" s="11" t="s">
        <v>78</v>
      </c>
      <c r="AW270" s="11" t="s">
        <v>34</v>
      </c>
      <c r="AX270" s="11" t="s">
        <v>71</v>
      </c>
      <c r="AY270" s="178" t="s">
        <v>121</v>
      </c>
    </row>
    <row r="271" spans="2:51" s="12" customFormat="1" ht="13.5">
      <c r="B271" s="183"/>
      <c r="D271" s="173" t="s">
        <v>131</v>
      </c>
      <c r="E271" s="192" t="s">
        <v>19</v>
      </c>
      <c r="F271" s="195" t="s">
        <v>251</v>
      </c>
      <c r="H271" s="196">
        <v>39</v>
      </c>
      <c r="I271" s="188"/>
      <c r="L271" s="183"/>
      <c r="M271" s="189"/>
      <c r="N271" s="190"/>
      <c r="O271" s="190"/>
      <c r="P271" s="190"/>
      <c r="Q271" s="190"/>
      <c r="R271" s="190"/>
      <c r="S271" s="190"/>
      <c r="T271" s="191"/>
      <c r="AT271" s="192" t="s">
        <v>131</v>
      </c>
      <c r="AU271" s="192" t="s">
        <v>81</v>
      </c>
      <c r="AV271" s="12" t="s">
        <v>81</v>
      </c>
      <c r="AW271" s="12" t="s">
        <v>34</v>
      </c>
      <c r="AX271" s="12" t="s">
        <v>71</v>
      </c>
      <c r="AY271" s="192" t="s">
        <v>121</v>
      </c>
    </row>
    <row r="272" spans="2:51" s="11" customFormat="1" ht="13.5">
      <c r="B272" s="175"/>
      <c r="D272" s="173" t="s">
        <v>131</v>
      </c>
      <c r="E272" s="176" t="s">
        <v>19</v>
      </c>
      <c r="F272" s="177" t="s">
        <v>222</v>
      </c>
      <c r="H272" s="178" t="s">
        <v>19</v>
      </c>
      <c r="I272" s="179"/>
      <c r="L272" s="175"/>
      <c r="M272" s="180"/>
      <c r="N272" s="181"/>
      <c r="O272" s="181"/>
      <c r="P272" s="181"/>
      <c r="Q272" s="181"/>
      <c r="R272" s="181"/>
      <c r="S272" s="181"/>
      <c r="T272" s="182"/>
      <c r="AT272" s="178" t="s">
        <v>131</v>
      </c>
      <c r="AU272" s="178" t="s">
        <v>81</v>
      </c>
      <c r="AV272" s="11" t="s">
        <v>78</v>
      </c>
      <c r="AW272" s="11" t="s">
        <v>34</v>
      </c>
      <c r="AX272" s="11" t="s">
        <v>71</v>
      </c>
      <c r="AY272" s="178" t="s">
        <v>121</v>
      </c>
    </row>
    <row r="273" spans="2:51" s="12" customFormat="1" ht="13.5">
      <c r="B273" s="183"/>
      <c r="D273" s="173" t="s">
        <v>131</v>
      </c>
      <c r="E273" s="192" t="s">
        <v>19</v>
      </c>
      <c r="F273" s="195" t="s">
        <v>252</v>
      </c>
      <c r="H273" s="196">
        <v>54.3</v>
      </c>
      <c r="I273" s="188"/>
      <c r="L273" s="183"/>
      <c r="M273" s="189"/>
      <c r="N273" s="190"/>
      <c r="O273" s="190"/>
      <c r="P273" s="190"/>
      <c r="Q273" s="190"/>
      <c r="R273" s="190"/>
      <c r="S273" s="190"/>
      <c r="T273" s="191"/>
      <c r="AT273" s="192" t="s">
        <v>131</v>
      </c>
      <c r="AU273" s="192" t="s">
        <v>81</v>
      </c>
      <c r="AV273" s="12" t="s">
        <v>81</v>
      </c>
      <c r="AW273" s="12" t="s">
        <v>34</v>
      </c>
      <c r="AX273" s="12" t="s">
        <v>71</v>
      </c>
      <c r="AY273" s="192" t="s">
        <v>121</v>
      </c>
    </row>
    <row r="274" spans="2:51" s="13" customFormat="1" ht="13.5">
      <c r="B274" s="197"/>
      <c r="D274" s="184" t="s">
        <v>131</v>
      </c>
      <c r="E274" s="198" t="s">
        <v>253</v>
      </c>
      <c r="F274" s="199" t="s">
        <v>173</v>
      </c>
      <c r="H274" s="200">
        <v>190.2</v>
      </c>
      <c r="I274" s="201"/>
      <c r="L274" s="197"/>
      <c r="M274" s="202"/>
      <c r="N274" s="203"/>
      <c r="O274" s="203"/>
      <c r="P274" s="203"/>
      <c r="Q274" s="203"/>
      <c r="R274" s="203"/>
      <c r="S274" s="203"/>
      <c r="T274" s="204"/>
      <c r="AT274" s="205" t="s">
        <v>131</v>
      </c>
      <c r="AU274" s="205" t="s">
        <v>81</v>
      </c>
      <c r="AV274" s="13" t="s">
        <v>128</v>
      </c>
      <c r="AW274" s="13" t="s">
        <v>34</v>
      </c>
      <c r="AX274" s="13" t="s">
        <v>78</v>
      </c>
      <c r="AY274" s="205" t="s">
        <v>121</v>
      </c>
    </row>
    <row r="275" spans="2:65" s="1" customFormat="1" ht="22.5" customHeight="1">
      <c r="B275" s="160"/>
      <c r="C275" s="161" t="s">
        <v>254</v>
      </c>
      <c r="D275" s="161" t="s">
        <v>124</v>
      </c>
      <c r="E275" s="162" t="s">
        <v>255</v>
      </c>
      <c r="F275" s="163" t="s">
        <v>256</v>
      </c>
      <c r="G275" s="164" t="s">
        <v>141</v>
      </c>
      <c r="H275" s="165">
        <v>31.7</v>
      </c>
      <c r="I275" s="166"/>
      <c r="J275" s="167">
        <f>ROUND(I275*H275,2)</f>
        <v>0</v>
      </c>
      <c r="K275" s="163" t="s">
        <v>19</v>
      </c>
      <c r="L275" s="34"/>
      <c r="M275" s="168" t="s">
        <v>19</v>
      </c>
      <c r="N275" s="169" t="s">
        <v>42</v>
      </c>
      <c r="O275" s="35"/>
      <c r="P275" s="170">
        <f>O275*H275</f>
        <v>0</v>
      </c>
      <c r="Q275" s="170">
        <v>0.05</v>
      </c>
      <c r="R275" s="170">
        <f>Q275*H275</f>
        <v>1.585</v>
      </c>
      <c r="S275" s="170">
        <v>0.05</v>
      </c>
      <c r="T275" s="171">
        <f>S275*H275</f>
        <v>1.585</v>
      </c>
      <c r="AR275" s="17" t="s">
        <v>128</v>
      </c>
      <c r="AT275" s="17" t="s">
        <v>124</v>
      </c>
      <c r="AU275" s="17" t="s">
        <v>81</v>
      </c>
      <c r="AY275" s="17" t="s">
        <v>121</v>
      </c>
      <c r="BE275" s="172">
        <f>IF(N275="základní",J275,0)</f>
        <v>0</v>
      </c>
      <c r="BF275" s="172">
        <f>IF(N275="snížená",J275,0)</f>
        <v>0</v>
      </c>
      <c r="BG275" s="172">
        <f>IF(N275="zákl. přenesená",J275,0)</f>
        <v>0</v>
      </c>
      <c r="BH275" s="172">
        <f>IF(N275="sníž. přenesená",J275,0)</f>
        <v>0</v>
      </c>
      <c r="BI275" s="172">
        <f>IF(N275="nulová",J275,0)</f>
        <v>0</v>
      </c>
      <c r="BJ275" s="17" t="s">
        <v>78</v>
      </c>
      <c r="BK275" s="172">
        <f>ROUND(I275*H275,2)</f>
        <v>0</v>
      </c>
      <c r="BL275" s="17" t="s">
        <v>128</v>
      </c>
      <c r="BM275" s="17" t="s">
        <v>257</v>
      </c>
    </row>
    <row r="276" spans="2:51" s="11" customFormat="1" ht="27">
      <c r="B276" s="175"/>
      <c r="D276" s="173" t="s">
        <v>131</v>
      </c>
      <c r="E276" s="176" t="s">
        <v>19</v>
      </c>
      <c r="F276" s="177" t="s">
        <v>258</v>
      </c>
      <c r="H276" s="178" t="s">
        <v>19</v>
      </c>
      <c r="I276" s="179"/>
      <c r="L276" s="175"/>
      <c r="M276" s="180"/>
      <c r="N276" s="181"/>
      <c r="O276" s="181"/>
      <c r="P276" s="181"/>
      <c r="Q276" s="181"/>
      <c r="R276" s="181"/>
      <c r="S276" s="181"/>
      <c r="T276" s="182"/>
      <c r="AT276" s="178" t="s">
        <v>131</v>
      </c>
      <c r="AU276" s="178" t="s">
        <v>81</v>
      </c>
      <c r="AV276" s="11" t="s">
        <v>78</v>
      </c>
      <c r="AW276" s="11" t="s">
        <v>34</v>
      </c>
      <c r="AX276" s="11" t="s">
        <v>71</v>
      </c>
      <c r="AY276" s="178" t="s">
        <v>121</v>
      </c>
    </row>
    <row r="277" spans="2:51" s="11" customFormat="1" ht="13.5">
      <c r="B277" s="175"/>
      <c r="D277" s="173" t="s">
        <v>131</v>
      </c>
      <c r="E277" s="176" t="s">
        <v>19</v>
      </c>
      <c r="F277" s="177" t="s">
        <v>259</v>
      </c>
      <c r="H277" s="178" t="s">
        <v>19</v>
      </c>
      <c r="I277" s="179"/>
      <c r="L277" s="175"/>
      <c r="M277" s="180"/>
      <c r="N277" s="181"/>
      <c r="O277" s="181"/>
      <c r="P277" s="181"/>
      <c r="Q277" s="181"/>
      <c r="R277" s="181"/>
      <c r="S277" s="181"/>
      <c r="T277" s="182"/>
      <c r="AT277" s="178" t="s">
        <v>131</v>
      </c>
      <c r="AU277" s="178" t="s">
        <v>81</v>
      </c>
      <c r="AV277" s="11" t="s">
        <v>78</v>
      </c>
      <c r="AW277" s="11" t="s">
        <v>34</v>
      </c>
      <c r="AX277" s="11" t="s">
        <v>71</v>
      </c>
      <c r="AY277" s="178" t="s">
        <v>121</v>
      </c>
    </row>
    <row r="278" spans="2:51" s="11" customFormat="1" ht="13.5">
      <c r="B278" s="175"/>
      <c r="D278" s="173" t="s">
        <v>131</v>
      </c>
      <c r="E278" s="176" t="s">
        <v>19</v>
      </c>
      <c r="F278" s="177" t="s">
        <v>260</v>
      </c>
      <c r="H278" s="178" t="s">
        <v>19</v>
      </c>
      <c r="I278" s="179"/>
      <c r="L278" s="175"/>
      <c r="M278" s="180"/>
      <c r="N278" s="181"/>
      <c r="O278" s="181"/>
      <c r="P278" s="181"/>
      <c r="Q278" s="181"/>
      <c r="R278" s="181"/>
      <c r="S278" s="181"/>
      <c r="T278" s="182"/>
      <c r="AT278" s="178" t="s">
        <v>131</v>
      </c>
      <c r="AU278" s="178" t="s">
        <v>81</v>
      </c>
      <c r="AV278" s="11" t="s">
        <v>78</v>
      </c>
      <c r="AW278" s="11" t="s">
        <v>34</v>
      </c>
      <c r="AX278" s="11" t="s">
        <v>71</v>
      </c>
      <c r="AY278" s="178" t="s">
        <v>121</v>
      </c>
    </row>
    <row r="279" spans="2:51" s="11" customFormat="1" ht="27">
      <c r="B279" s="175"/>
      <c r="D279" s="173" t="s">
        <v>131</v>
      </c>
      <c r="E279" s="176" t="s">
        <v>19</v>
      </c>
      <c r="F279" s="177" t="s">
        <v>261</v>
      </c>
      <c r="H279" s="178" t="s">
        <v>19</v>
      </c>
      <c r="I279" s="179"/>
      <c r="L279" s="175"/>
      <c r="M279" s="180"/>
      <c r="N279" s="181"/>
      <c r="O279" s="181"/>
      <c r="P279" s="181"/>
      <c r="Q279" s="181"/>
      <c r="R279" s="181"/>
      <c r="S279" s="181"/>
      <c r="T279" s="182"/>
      <c r="AT279" s="178" t="s">
        <v>131</v>
      </c>
      <c r="AU279" s="178" t="s">
        <v>81</v>
      </c>
      <c r="AV279" s="11" t="s">
        <v>78</v>
      </c>
      <c r="AW279" s="11" t="s">
        <v>34</v>
      </c>
      <c r="AX279" s="11" t="s">
        <v>71</v>
      </c>
      <c r="AY279" s="178" t="s">
        <v>121</v>
      </c>
    </row>
    <row r="280" spans="2:51" s="11" customFormat="1" ht="27">
      <c r="B280" s="175"/>
      <c r="D280" s="173" t="s">
        <v>131</v>
      </c>
      <c r="E280" s="176" t="s">
        <v>19</v>
      </c>
      <c r="F280" s="177" t="s">
        <v>262</v>
      </c>
      <c r="H280" s="178" t="s">
        <v>19</v>
      </c>
      <c r="I280" s="179"/>
      <c r="L280" s="175"/>
      <c r="M280" s="180"/>
      <c r="N280" s="181"/>
      <c r="O280" s="181"/>
      <c r="P280" s="181"/>
      <c r="Q280" s="181"/>
      <c r="R280" s="181"/>
      <c r="S280" s="181"/>
      <c r="T280" s="182"/>
      <c r="AT280" s="178" t="s">
        <v>131</v>
      </c>
      <c r="AU280" s="178" t="s">
        <v>81</v>
      </c>
      <c r="AV280" s="11" t="s">
        <v>78</v>
      </c>
      <c r="AW280" s="11" t="s">
        <v>34</v>
      </c>
      <c r="AX280" s="11" t="s">
        <v>71</v>
      </c>
      <c r="AY280" s="178" t="s">
        <v>121</v>
      </c>
    </row>
    <row r="281" spans="2:51" s="11" customFormat="1" ht="13.5">
      <c r="B281" s="175"/>
      <c r="D281" s="173" t="s">
        <v>131</v>
      </c>
      <c r="E281" s="176" t="s">
        <v>19</v>
      </c>
      <c r="F281" s="177" t="s">
        <v>205</v>
      </c>
      <c r="H281" s="178" t="s">
        <v>19</v>
      </c>
      <c r="I281" s="179"/>
      <c r="L281" s="175"/>
      <c r="M281" s="180"/>
      <c r="N281" s="181"/>
      <c r="O281" s="181"/>
      <c r="P281" s="181"/>
      <c r="Q281" s="181"/>
      <c r="R281" s="181"/>
      <c r="S281" s="181"/>
      <c r="T281" s="182"/>
      <c r="AT281" s="178" t="s">
        <v>131</v>
      </c>
      <c r="AU281" s="178" t="s">
        <v>81</v>
      </c>
      <c r="AV281" s="11" t="s">
        <v>78</v>
      </c>
      <c r="AW281" s="11" t="s">
        <v>34</v>
      </c>
      <c r="AX281" s="11" t="s">
        <v>71</v>
      </c>
      <c r="AY281" s="178" t="s">
        <v>121</v>
      </c>
    </row>
    <row r="282" spans="2:51" s="12" customFormat="1" ht="13.5">
      <c r="B282" s="183"/>
      <c r="D282" s="173" t="s">
        <v>131</v>
      </c>
      <c r="E282" s="192" t="s">
        <v>19</v>
      </c>
      <c r="F282" s="195" t="s">
        <v>263</v>
      </c>
      <c r="H282" s="196">
        <v>10.3</v>
      </c>
      <c r="I282" s="188"/>
      <c r="L282" s="183"/>
      <c r="M282" s="189"/>
      <c r="N282" s="190"/>
      <c r="O282" s="190"/>
      <c r="P282" s="190"/>
      <c r="Q282" s="190"/>
      <c r="R282" s="190"/>
      <c r="S282" s="190"/>
      <c r="T282" s="191"/>
      <c r="AT282" s="192" t="s">
        <v>131</v>
      </c>
      <c r="AU282" s="192" t="s">
        <v>81</v>
      </c>
      <c r="AV282" s="12" t="s">
        <v>81</v>
      </c>
      <c r="AW282" s="12" t="s">
        <v>34</v>
      </c>
      <c r="AX282" s="12" t="s">
        <v>71</v>
      </c>
      <c r="AY282" s="192" t="s">
        <v>121</v>
      </c>
    </row>
    <row r="283" spans="2:51" s="11" customFormat="1" ht="13.5">
      <c r="B283" s="175"/>
      <c r="D283" s="173" t="s">
        <v>131</v>
      </c>
      <c r="E283" s="176" t="s">
        <v>19</v>
      </c>
      <c r="F283" s="177" t="s">
        <v>212</v>
      </c>
      <c r="H283" s="178" t="s">
        <v>19</v>
      </c>
      <c r="I283" s="179"/>
      <c r="L283" s="175"/>
      <c r="M283" s="180"/>
      <c r="N283" s="181"/>
      <c r="O283" s="181"/>
      <c r="P283" s="181"/>
      <c r="Q283" s="181"/>
      <c r="R283" s="181"/>
      <c r="S283" s="181"/>
      <c r="T283" s="182"/>
      <c r="AT283" s="178" t="s">
        <v>131</v>
      </c>
      <c r="AU283" s="178" t="s">
        <v>81</v>
      </c>
      <c r="AV283" s="11" t="s">
        <v>78</v>
      </c>
      <c r="AW283" s="11" t="s">
        <v>34</v>
      </c>
      <c r="AX283" s="11" t="s">
        <v>71</v>
      </c>
      <c r="AY283" s="178" t="s">
        <v>121</v>
      </c>
    </row>
    <row r="284" spans="2:51" s="12" customFormat="1" ht="13.5">
      <c r="B284" s="183"/>
      <c r="D284" s="173" t="s">
        <v>131</v>
      </c>
      <c r="E284" s="192" t="s">
        <v>19</v>
      </c>
      <c r="F284" s="195" t="s">
        <v>264</v>
      </c>
      <c r="H284" s="196">
        <v>5.85</v>
      </c>
      <c r="I284" s="188"/>
      <c r="L284" s="183"/>
      <c r="M284" s="189"/>
      <c r="N284" s="190"/>
      <c r="O284" s="190"/>
      <c r="P284" s="190"/>
      <c r="Q284" s="190"/>
      <c r="R284" s="190"/>
      <c r="S284" s="190"/>
      <c r="T284" s="191"/>
      <c r="AT284" s="192" t="s">
        <v>131</v>
      </c>
      <c r="AU284" s="192" t="s">
        <v>81</v>
      </c>
      <c r="AV284" s="12" t="s">
        <v>81</v>
      </c>
      <c r="AW284" s="12" t="s">
        <v>34</v>
      </c>
      <c r="AX284" s="12" t="s">
        <v>71</v>
      </c>
      <c r="AY284" s="192" t="s">
        <v>121</v>
      </c>
    </row>
    <row r="285" spans="2:51" s="11" customFormat="1" ht="13.5">
      <c r="B285" s="175"/>
      <c r="D285" s="173" t="s">
        <v>131</v>
      </c>
      <c r="E285" s="176" t="s">
        <v>19</v>
      </c>
      <c r="F285" s="177" t="s">
        <v>216</v>
      </c>
      <c r="H285" s="178" t="s">
        <v>19</v>
      </c>
      <c r="I285" s="179"/>
      <c r="L285" s="175"/>
      <c r="M285" s="180"/>
      <c r="N285" s="181"/>
      <c r="O285" s="181"/>
      <c r="P285" s="181"/>
      <c r="Q285" s="181"/>
      <c r="R285" s="181"/>
      <c r="S285" s="181"/>
      <c r="T285" s="182"/>
      <c r="AT285" s="178" t="s">
        <v>131</v>
      </c>
      <c r="AU285" s="178" t="s">
        <v>81</v>
      </c>
      <c r="AV285" s="11" t="s">
        <v>78</v>
      </c>
      <c r="AW285" s="11" t="s">
        <v>34</v>
      </c>
      <c r="AX285" s="11" t="s">
        <v>71</v>
      </c>
      <c r="AY285" s="178" t="s">
        <v>121</v>
      </c>
    </row>
    <row r="286" spans="2:51" s="12" customFormat="1" ht="13.5">
      <c r="B286" s="183"/>
      <c r="D286" s="173" t="s">
        <v>131</v>
      </c>
      <c r="E286" s="192" t="s">
        <v>19</v>
      </c>
      <c r="F286" s="195" t="s">
        <v>265</v>
      </c>
      <c r="H286" s="196">
        <v>6.5</v>
      </c>
      <c r="I286" s="188"/>
      <c r="L286" s="183"/>
      <c r="M286" s="189"/>
      <c r="N286" s="190"/>
      <c r="O286" s="190"/>
      <c r="P286" s="190"/>
      <c r="Q286" s="190"/>
      <c r="R286" s="190"/>
      <c r="S286" s="190"/>
      <c r="T286" s="191"/>
      <c r="AT286" s="192" t="s">
        <v>131</v>
      </c>
      <c r="AU286" s="192" t="s">
        <v>81</v>
      </c>
      <c r="AV286" s="12" t="s">
        <v>81</v>
      </c>
      <c r="AW286" s="12" t="s">
        <v>34</v>
      </c>
      <c r="AX286" s="12" t="s">
        <v>71</v>
      </c>
      <c r="AY286" s="192" t="s">
        <v>121</v>
      </c>
    </row>
    <row r="287" spans="2:51" s="11" customFormat="1" ht="13.5">
      <c r="B287" s="175"/>
      <c r="D287" s="173" t="s">
        <v>131</v>
      </c>
      <c r="E287" s="176" t="s">
        <v>19</v>
      </c>
      <c r="F287" s="177" t="s">
        <v>222</v>
      </c>
      <c r="H287" s="178" t="s">
        <v>19</v>
      </c>
      <c r="I287" s="179"/>
      <c r="L287" s="175"/>
      <c r="M287" s="180"/>
      <c r="N287" s="181"/>
      <c r="O287" s="181"/>
      <c r="P287" s="181"/>
      <c r="Q287" s="181"/>
      <c r="R287" s="181"/>
      <c r="S287" s="181"/>
      <c r="T287" s="182"/>
      <c r="AT287" s="178" t="s">
        <v>131</v>
      </c>
      <c r="AU287" s="178" t="s">
        <v>81</v>
      </c>
      <c r="AV287" s="11" t="s">
        <v>78</v>
      </c>
      <c r="AW287" s="11" t="s">
        <v>34</v>
      </c>
      <c r="AX287" s="11" t="s">
        <v>71</v>
      </c>
      <c r="AY287" s="178" t="s">
        <v>121</v>
      </c>
    </row>
    <row r="288" spans="2:51" s="12" customFormat="1" ht="13.5">
      <c r="B288" s="183"/>
      <c r="D288" s="173" t="s">
        <v>131</v>
      </c>
      <c r="E288" s="192" t="s">
        <v>19</v>
      </c>
      <c r="F288" s="195" t="s">
        <v>266</v>
      </c>
      <c r="H288" s="196">
        <v>9.05</v>
      </c>
      <c r="I288" s="188"/>
      <c r="L288" s="183"/>
      <c r="M288" s="189"/>
      <c r="N288" s="190"/>
      <c r="O288" s="190"/>
      <c r="P288" s="190"/>
      <c r="Q288" s="190"/>
      <c r="R288" s="190"/>
      <c r="S288" s="190"/>
      <c r="T288" s="191"/>
      <c r="AT288" s="192" t="s">
        <v>131</v>
      </c>
      <c r="AU288" s="192" t="s">
        <v>81</v>
      </c>
      <c r="AV288" s="12" t="s">
        <v>81</v>
      </c>
      <c r="AW288" s="12" t="s">
        <v>34</v>
      </c>
      <c r="AX288" s="12" t="s">
        <v>71</v>
      </c>
      <c r="AY288" s="192" t="s">
        <v>121</v>
      </c>
    </row>
    <row r="289" spans="2:51" s="13" customFormat="1" ht="13.5">
      <c r="B289" s="197"/>
      <c r="D289" s="184" t="s">
        <v>131</v>
      </c>
      <c r="E289" s="198" t="s">
        <v>19</v>
      </c>
      <c r="F289" s="199" t="s">
        <v>173</v>
      </c>
      <c r="H289" s="200">
        <v>31.7</v>
      </c>
      <c r="I289" s="201"/>
      <c r="L289" s="197"/>
      <c r="M289" s="202"/>
      <c r="N289" s="203"/>
      <c r="O289" s="203"/>
      <c r="P289" s="203"/>
      <c r="Q289" s="203"/>
      <c r="R289" s="203"/>
      <c r="S289" s="203"/>
      <c r="T289" s="204"/>
      <c r="AT289" s="205" t="s">
        <v>131</v>
      </c>
      <c r="AU289" s="205" t="s">
        <v>81</v>
      </c>
      <c r="AV289" s="13" t="s">
        <v>128</v>
      </c>
      <c r="AW289" s="13" t="s">
        <v>34</v>
      </c>
      <c r="AX289" s="13" t="s">
        <v>78</v>
      </c>
      <c r="AY289" s="205" t="s">
        <v>121</v>
      </c>
    </row>
    <row r="290" spans="2:65" s="1" customFormat="1" ht="31.5" customHeight="1">
      <c r="B290" s="160"/>
      <c r="C290" s="161" t="s">
        <v>267</v>
      </c>
      <c r="D290" s="161" t="s">
        <v>124</v>
      </c>
      <c r="E290" s="162" t="s">
        <v>268</v>
      </c>
      <c r="F290" s="163" t="s">
        <v>269</v>
      </c>
      <c r="G290" s="164" t="s">
        <v>141</v>
      </c>
      <c r="H290" s="165">
        <v>196.7</v>
      </c>
      <c r="I290" s="166"/>
      <c r="J290" s="167">
        <f>ROUND(I290*H290,2)</f>
        <v>0</v>
      </c>
      <c r="K290" s="163" t="s">
        <v>19</v>
      </c>
      <c r="L290" s="34"/>
      <c r="M290" s="168" t="s">
        <v>19</v>
      </c>
      <c r="N290" s="169" t="s">
        <v>42</v>
      </c>
      <c r="O290" s="35"/>
      <c r="P290" s="170">
        <f>O290*H290</f>
        <v>0</v>
      </c>
      <c r="Q290" s="170">
        <v>0.002</v>
      </c>
      <c r="R290" s="170">
        <f>Q290*H290</f>
        <v>0.39339999999999997</v>
      </c>
      <c r="S290" s="170">
        <v>0</v>
      </c>
      <c r="T290" s="171">
        <f>S290*H290</f>
        <v>0</v>
      </c>
      <c r="AR290" s="17" t="s">
        <v>128</v>
      </c>
      <c r="AT290" s="17" t="s">
        <v>124</v>
      </c>
      <c r="AU290" s="17" t="s">
        <v>81</v>
      </c>
      <c r="AY290" s="17" t="s">
        <v>121</v>
      </c>
      <c r="BE290" s="172">
        <f>IF(N290="základní",J290,0)</f>
        <v>0</v>
      </c>
      <c r="BF290" s="172">
        <f>IF(N290="snížená",J290,0)</f>
        <v>0</v>
      </c>
      <c r="BG290" s="172">
        <f>IF(N290="zákl. přenesená",J290,0)</f>
        <v>0</v>
      </c>
      <c r="BH290" s="172">
        <f>IF(N290="sníž. přenesená",J290,0)</f>
        <v>0</v>
      </c>
      <c r="BI290" s="172">
        <f>IF(N290="nulová",J290,0)</f>
        <v>0</v>
      </c>
      <c r="BJ290" s="17" t="s">
        <v>78</v>
      </c>
      <c r="BK290" s="172">
        <f>ROUND(I290*H290,2)</f>
        <v>0</v>
      </c>
      <c r="BL290" s="17" t="s">
        <v>128</v>
      </c>
      <c r="BM290" s="17" t="s">
        <v>270</v>
      </c>
    </row>
    <row r="291" spans="2:51" s="11" customFormat="1" ht="27">
      <c r="B291" s="175"/>
      <c r="D291" s="173" t="s">
        <v>131</v>
      </c>
      <c r="E291" s="176" t="s">
        <v>19</v>
      </c>
      <c r="F291" s="177" t="s">
        <v>271</v>
      </c>
      <c r="H291" s="178" t="s">
        <v>19</v>
      </c>
      <c r="I291" s="179"/>
      <c r="L291" s="175"/>
      <c r="M291" s="180"/>
      <c r="N291" s="181"/>
      <c r="O291" s="181"/>
      <c r="P291" s="181"/>
      <c r="Q291" s="181"/>
      <c r="R291" s="181"/>
      <c r="S291" s="181"/>
      <c r="T291" s="182"/>
      <c r="AT291" s="178" t="s">
        <v>131</v>
      </c>
      <c r="AU291" s="178" t="s">
        <v>81</v>
      </c>
      <c r="AV291" s="11" t="s">
        <v>78</v>
      </c>
      <c r="AW291" s="11" t="s">
        <v>34</v>
      </c>
      <c r="AX291" s="11" t="s">
        <v>71</v>
      </c>
      <c r="AY291" s="178" t="s">
        <v>121</v>
      </c>
    </row>
    <row r="292" spans="2:51" s="11" customFormat="1" ht="27">
      <c r="B292" s="175"/>
      <c r="D292" s="173" t="s">
        <v>131</v>
      </c>
      <c r="E292" s="176" t="s">
        <v>19</v>
      </c>
      <c r="F292" s="177" t="s">
        <v>272</v>
      </c>
      <c r="H292" s="178" t="s">
        <v>19</v>
      </c>
      <c r="I292" s="179"/>
      <c r="L292" s="175"/>
      <c r="M292" s="180"/>
      <c r="N292" s="181"/>
      <c r="O292" s="181"/>
      <c r="P292" s="181"/>
      <c r="Q292" s="181"/>
      <c r="R292" s="181"/>
      <c r="S292" s="181"/>
      <c r="T292" s="182"/>
      <c r="AT292" s="178" t="s">
        <v>131</v>
      </c>
      <c r="AU292" s="178" t="s">
        <v>81</v>
      </c>
      <c r="AV292" s="11" t="s">
        <v>78</v>
      </c>
      <c r="AW292" s="11" t="s">
        <v>34</v>
      </c>
      <c r="AX292" s="11" t="s">
        <v>71</v>
      </c>
      <c r="AY292" s="178" t="s">
        <v>121</v>
      </c>
    </row>
    <row r="293" spans="2:51" s="11" customFormat="1" ht="27">
      <c r="B293" s="175"/>
      <c r="D293" s="173" t="s">
        <v>131</v>
      </c>
      <c r="E293" s="176" t="s">
        <v>19</v>
      </c>
      <c r="F293" s="177" t="s">
        <v>273</v>
      </c>
      <c r="H293" s="178" t="s">
        <v>19</v>
      </c>
      <c r="I293" s="179"/>
      <c r="L293" s="175"/>
      <c r="M293" s="180"/>
      <c r="N293" s="181"/>
      <c r="O293" s="181"/>
      <c r="P293" s="181"/>
      <c r="Q293" s="181"/>
      <c r="R293" s="181"/>
      <c r="S293" s="181"/>
      <c r="T293" s="182"/>
      <c r="AT293" s="178" t="s">
        <v>131</v>
      </c>
      <c r="AU293" s="178" t="s">
        <v>81</v>
      </c>
      <c r="AV293" s="11" t="s">
        <v>78</v>
      </c>
      <c r="AW293" s="11" t="s">
        <v>34</v>
      </c>
      <c r="AX293" s="11" t="s">
        <v>71</v>
      </c>
      <c r="AY293" s="178" t="s">
        <v>121</v>
      </c>
    </row>
    <row r="294" spans="2:51" s="11" customFormat="1" ht="13.5">
      <c r="B294" s="175"/>
      <c r="D294" s="173" t="s">
        <v>131</v>
      </c>
      <c r="E294" s="176" t="s">
        <v>19</v>
      </c>
      <c r="F294" s="177" t="s">
        <v>274</v>
      </c>
      <c r="H294" s="178" t="s">
        <v>19</v>
      </c>
      <c r="I294" s="179"/>
      <c r="L294" s="175"/>
      <c r="M294" s="180"/>
      <c r="N294" s="181"/>
      <c r="O294" s="181"/>
      <c r="P294" s="181"/>
      <c r="Q294" s="181"/>
      <c r="R294" s="181"/>
      <c r="S294" s="181"/>
      <c r="T294" s="182"/>
      <c r="AT294" s="178" t="s">
        <v>131</v>
      </c>
      <c r="AU294" s="178" t="s">
        <v>81</v>
      </c>
      <c r="AV294" s="11" t="s">
        <v>78</v>
      </c>
      <c r="AW294" s="11" t="s">
        <v>34</v>
      </c>
      <c r="AX294" s="11" t="s">
        <v>71</v>
      </c>
      <c r="AY294" s="178" t="s">
        <v>121</v>
      </c>
    </row>
    <row r="295" spans="2:51" s="12" customFormat="1" ht="13.5">
      <c r="B295" s="183"/>
      <c r="D295" s="173" t="s">
        <v>131</v>
      </c>
      <c r="E295" s="192" t="s">
        <v>19</v>
      </c>
      <c r="F295" s="195" t="s">
        <v>275</v>
      </c>
      <c r="H295" s="196">
        <v>963</v>
      </c>
      <c r="I295" s="188"/>
      <c r="L295" s="183"/>
      <c r="M295" s="189"/>
      <c r="N295" s="190"/>
      <c r="O295" s="190"/>
      <c r="P295" s="190"/>
      <c r="Q295" s="190"/>
      <c r="R295" s="190"/>
      <c r="S295" s="190"/>
      <c r="T295" s="191"/>
      <c r="AT295" s="192" t="s">
        <v>131</v>
      </c>
      <c r="AU295" s="192" t="s">
        <v>81</v>
      </c>
      <c r="AV295" s="12" t="s">
        <v>81</v>
      </c>
      <c r="AW295" s="12" t="s">
        <v>34</v>
      </c>
      <c r="AX295" s="12" t="s">
        <v>71</v>
      </c>
      <c r="AY295" s="192" t="s">
        <v>121</v>
      </c>
    </row>
    <row r="296" spans="2:51" s="12" customFormat="1" ht="13.5">
      <c r="B296" s="183"/>
      <c r="D296" s="173" t="s">
        <v>131</v>
      </c>
      <c r="E296" s="192" t="s">
        <v>19</v>
      </c>
      <c r="F296" s="195" t="s">
        <v>276</v>
      </c>
      <c r="H296" s="196">
        <v>-766.3</v>
      </c>
      <c r="I296" s="188"/>
      <c r="L296" s="183"/>
      <c r="M296" s="189"/>
      <c r="N296" s="190"/>
      <c r="O296" s="190"/>
      <c r="P296" s="190"/>
      <c r="Q296" s="190"/>
      <c r="R296" s="190"/>
      <c r="S296" s="190"/>
      <c r="T296" s="191"/>
      <c r="AT296" s="192" t="s">
        <v>131</v>
      </c>
      <c r="AU296" s="192" t="s">
        <v>81</v>
      </c>
      <c r="AV296" s="12" t="s">
        <v>81</v>
      </c>
      <c r="AW296" s="12" t="s">
        <v>34</v>
      </c>
      <c r="AX296" s="12" t="s">
        <v>71</v>
      </c>
      <c r="AY296" s="192" t="s">
        <v>121</v>
      </c>
    </row>
    <row r="297" spans="2:51" s="13" customFormat="1" ht="13.5">
      <c r="B297" s="197"/>
      <c r="D297" s="184" t="s">
        <v>131</v>
      </c>
      <c r="E297" s="198" t="s">
        <v>19</v>
      </c>
      <c r="F297" s="199" t="s">
        <v>173</v>
      </c>
      <c r="H297" s="200">
        <v>196.7</v>
      </c>
      <c r="I297" s="201"/>
      <c r="L297" s="197"/>
      <c r="M297" s="202"/>
      <c r="N297" s="203"/>
      <c r="O297" s="203"/>
      <c r="P297" s="203"/>
      <c r="Q297" s="203"/>
      <c r="R297" s="203"/>
      <c r="S297" s="203"/>
      <c r="T297" s="204"/>
      <c r="AT297" s="205" t="s">
        <v>131</v>
      </c>
      <c r="AU297" s="205" t="s">
        <v>81</v>
      </c>
      <c r="AV297" s="13" t="s">
        <v>128</v>
      </c>
      <c r="AW297" s="13" t="s">
        <v>34</v>
      </c>
      <c r="AX297" s="13" t="s">
        <v>78</v>
      </c>
      <c r="AY297" s="205" t="s">
        <v>121</v>
      </c>
    </row>
    <row r="298" spans="2:65" s="1" customFormat="1" ht="22.5" customHeight="1">
      <c r="B298" s="160"/>
      <c r="C298" s="161" t="s">
        <v>277</v>
      </c>
      <c r="D298" s="161" t="s">
        <v>124</v>
      </c>
      <c r="E298" s="162" t="s">
        <v>278</v>
      </c>
      <c r="F298" s="163" t="s">
        <v>279</v>
      </c>
      <c r="G298" s="164" t="s">
        <v>141</v>
      </c>
      <c r="H298" s="165">
        <v>33</v>
      </c>
      <c r="I298" s="166"/>
      <c r="J298" s="167">
        <f>ROUND(I298*H298,2)</f>
        <v>0</v>
      </c>
      <c r="K298" s="163" t="s">
        <v>19</v>
      </c>
      <c r="L298" s="34"/>
      <c r="M298" s="168" t="s">
        <v>19</v>
      </c>
      <c r="N298" s="169" t="s">
        <v>42</v>
      </c>
      <c r="O298" s="35"/>
      <c r="P298" s="170">
        <f>O298*H298</f>
        <v>0</v>
      </c>
      <c r="Q298" s="170">
        <v>0.035</v>
      </c>
      <c r="R298" s="170">
        <f>Q298*H298</f>
        <v>1.155</v>
      </c>
      <c r="S298" s="170">
        <v>0</v>
      </c>
      <c r="T298" s="171">
        <f>S298*H298</f>
        <v>0</v>
      </c>
      <c r="AR298" s="17" t="s">
        <v>128</v>
      </c>
      <c r="AT298" s="17" t="s">
        <v>124</v>
      </c>
      <c r="AU298" s="17" t="s">
        <v>81</v>
      </c>
      <c r="AY298" s="17" t="s">
        <v>121</v>
      </c>
      <c r="BE298" s="172">
        <f>IF(N298="základní",J298,0)</f>
        <v>0</v>
      </c>
      <c r="BF298" s="172">
        <f>IF(N298="snížená",J298,0)</f>
        <v>0</v>
      </c>
      <c r="BG298" s="172">
        <f>IF(N298="zákl. přenesená",J298,0)</f>
        <v>0</v>
      </c>
      <c r="BH298" s="172">
        <f>IF(N298="sníž. přenesená",J298,0)</f>
        <v>0</v>
      </c>
      <c r="BI298" s="172">
        <f>IF(N298="nulová",J298,0)</f>
        <v>0</v>
      </c>
      <c r="BJ298" s="17" t="s">
        <v>78</v>
      </c>
      <c r="BK298" s="172">
        <f>ROUND(I298*H298,2)</f>
        <v>0</v>
      </c>
      <c r="BL298" s="17" t="s">
        <v>128</v>
      </c>
      <c r="BM298" s="17" t="s">
        <v>280</v>
      </c>
    </row>
    <row r="299" spans="2:51" s="11" customFormat="1" ht="13.5">
      <c r="B299" s="175"/>
      <c r="D299" s="173" t="s">
        <v>131</v>
      </c>
      <c r="E299" s="176" t="s">
        <v>19</v>
      </c>
      <c r="F299" s="177" t="s">
        <v>281</v>
      </c>
      <c r="H299" s="178" t="s">
        <v>19</v>
      </c>
      <c r="I299" s="179"/>
      <c r="L299" s="175"/>
      <c r="M299" s="180"/>
      <c r="N299" s="181"/>
      <c r="O299" s="181"/>
      <c r="P299" s="181"/>
      <c r="Q299" s="181"/>
      <c r="R299" s="181"/>
      <c r="S299" s="181"/>
      <c r="T299" s="182"/>
      <c r="AT299" s="178" t="s">
        <v>131</v>
      </c>
      <c r="AU299" s="178" t="s">
        <v>81</v>
      </c>
      <c r="AV299" s="11" t="s">
        <v>78</v>
      </c>
      <c r="AW299" s="11" t="s">
        <v>34</v>
      </c>
      <c r="AX299" s="11" t="s">
        <v>71</v>
      </c>
      <c r="AY299" s="178" t="s">
        <v>121</v>
      </c>
    </row>
    <row r="300" spans="2:51" s="12" customFormat="1" ht="13.5">
      <c r="B300" s="183"/>
      <c r="D300" s="173" t="s">
        <v>131</v>
      </c>
      <c r="E300" s="192" t="s">
        <v>19</v>
      </c>
      <c r="F300" s="195" t="s">
        <v>282</v>
      </c>
      <c r="H300" s="196">
        <v>10</v>
      </c>
      <c r="I300" s="188"/>
      <c r="L300" s="183"/>
      <c r="M300" s="189"/>
      <c r="N300" s="190"/>
      <c r="O300" s="190"/>
      <c r="P300" s="190"/>
      <c r="Q300" s="190"/>
      <c r="R300" s="190"/>
      <c r="S300" s="190"/>
      <c r="T300" s="191"/>
      <c r="AT300" s="192" t="s">
        <v>131</v>
      </c>
      <c r="AU300" s="192" t="s">
        <v>81</v>
      </c>
      <c r="AV300" s="12" t="s">
        <v>81</v>
      </c>
      <c r="AW300" s="12" t="s">
        <v>34</v>
      </c>
      <c r="AX300" s="12" t="s">
        <v>71</v>
      </c>
      <c r="AY300" s="192" t="s">
        <v>121</v>
      </c>
    </row>
    <row r="301" spans="2:51" s="12" customFormat="1" ht="13.5">
      <c r="B301" s="183"/>
      <c r="D301" s="173" t="s">
        <v>131</v>
      </c>
      <c r="E301" s="192" t="s">
        <v>19</v>
      </c>
      <c r="F301" s="195" t="s">
        <v>283</v>
      </c>
      <c r="H301" s="196">
        <v>23</v>
      </c>
      <c r="I301" s="188"/>
      <c r="L301" s="183"/>
      <c r="M301" s="189"/>
      <c r="N301" s="190"/>
      <c r="O301" s="190"/>
      <c r="P301" s="190"/>
      <c r="Q301" s="190"/>
      <c r="R301" s="190"/>
      <c r="S301" s="190"/>
      <c r="T301" s="191"/>
      <c r="AT301" s="192" t="s">
        <v>131</v>
      </c>
      <c r="AU301" s="192" t="s">
        <v>81</v>
      </c>
      <c r="AV301" s="12" t="s">
        <v>81</v>
      </c>
      <c r="AW301" s="12" t="s">
        <v>34</v>
      </c>
      <c r="AX301" s="12" t="s">
        <v>71</v>
      </c>
      <c r="AY301" s="192" t="s">
        <v>121</v>
      </c>
    </row>
    <row r="302" spans="2:51" s="13" customFormat="1" ht="13.5">
      <c r="B302" s="197"/>
      <c r="D302" s="184" t="s">
        <v>131</v>
      </c>
      <c r="E302" s="198" t="s">
        <v>19</v>
      </c>
      <c r="F302" s="199" t="s">
        <v>173</v>
      </c>
      <c r="H302" s="200">
        <v>33</v>
      </c>
      <c r="I302" s="201"/>
      <c r="L302" s="197"/>
      <c r="M302" s="202"/>
      <c r="N302" s="203"/>
      <c r="O302" s="203"/>
      <c r="P302" s="203"/>
      <c r="Q302" s="203"/>
      <c r="R302" s="203"/>
      <c r="S302" s="203"/>
      <c r="T302" s="204"/>
      <c r="AT302" s="205" t="s">
        <v>131</v>
      </c>
      <c r="AU302" s="205" t="s">
        <v>81</v>
      </c>
      <c r="AV302" s="13" t="s">
        <v>128</v>
      </c>
      <c r="AW302" s="13" t="s">
        <v>34</v>
      </c>
      <c r="AX302" s="13" t="s">
        <v>78</v>
      </c>
      <c r="AY302" s="205" t="s">
        <v>121</v>
      </c>
    </row>
    <row r="303" spans="2:65" s="1" customFormat="1" ht="31.5" customHeight="1">
      <c r="B303" s="160"/>
      <c r="C303" s="161" t="s">
        <v>8</v>
      </c>
      <c r="D303" s="161" t="s">
        <v>124</v>
      </c>
      <c r="E303" s="162" t="s">
        <v>284</v>
      </c>
      <c r="F303" s="163" t="s">
        <v>285</v>
      </c>
      <c r="G303" s="164" t="s">
        <v>141</v>
      </c>
      <c r="H303" s="165">
        <v>33</v>
      </c>
      <c r="I303" s="166"/>
      <c r="J303" s="167">
        <f>ROUND(I303*H303,2)</f>
        <v>0</v>
      </c>
      <c r="K303" s="163" t="s">
        <v>19</v>
      </c>
      <c r="L303" s="34"/>
      <c r="M303" s="168" t="s">
        <v>19</v>
      </c>
      <c r="N303" s="169" t="s">
        <v>42</v>
      </c>
      <c r="O303" s="35"/>
      <c r="P303" s="170">
        <f>O303*H303</f>
        <v>0</v>
      </c>
      <c r="Q303" s="170">
        <v>0</v>
      </c>
      <c r="R303" s="170">
        <f>Q303*H303</f>
        <v>0</v>
      </c>
      <c r="S303" s="170">
        <v>0</v>
      </c>
      <c r="T303" s="171">
        <f>S303*H303</f>
        <v>0</v>
      </c>
      <c r="AR303" s="17" t="s">
        <v>128</v>
      </c>
      <c r="AT303" s="17" t="s">
        <v>124</v>
      </c>
      <c r="AU303" s="17" t="s">
        <v>81</v>
      </c>
      <c r="AY303" s="17" t="s">
        <v>121</v>
      </c>
      <c r="BE303" s="172">
        <f>IF(N303="základní",J303,0)</f>
        <v>0</v>
      </c>
      <c r="BF303" s="172">
        <f>IF(N303="snížená",J303,0)</f>
        <v>0</v>
      </c>
      <c r="BG303" s="172">
        <f>IF(N303="zákl. přenesená",J303,0)</f>
        <v>0</v>
      </c>
      <c r="BH303" s="172">
        <f>IF(N303="sníž. přenesená",J303,0)</f>
        <v>0</v>
      </c>
      <c r="BI303" s="172">
        <f>IF(N303="nulová",J303,0)</f>
        <v>0</v>
      </c>
      <c r="BJ303" s="17" t="s">
        <v>78</v>
      </c>
      <c r="BK303" s="172">
        <f>ROUND(I303*H303,2)</f>
        <v>0</v>
      </c>
      <c r="BL303" s="17" t="s">
        <v>128</v>
      </c>
      <c r="BM303" s="17" t="s">
        <v>286</v>
      </c>
    </row>
    <row r="304" spans="2:51" s="11" customFormat="1" ht="13.5">
      <c r="B304" s="175"/>
      <c r="D304" s="173" t="s">
        <v>131</v>
      </c>
      <c r="E304" s="176" t="s">
        <v>19</v>
      </c>
      <c r="F304" s="177" t="s">
        <v>281</v>
      </c>
      <c r="H304" s="178" t="s">
        <v>19</v>
      </c>
      <c r="I304" s="179"/>
      <c r="L304" s="175"/>
      <c r="M304" s="180"/>
      <c r="N304" s="181"/>
      <c r="O304" s="181"/>
      <c r="P304" s="181"/>
      <c r="Q304" s="181"/>
      <c r="R304" s="181"/>
      <c r="S304" s="181"/>
      <c r="T304" s="182"/>
      <c r="AT304" s="178" t="s">
        <v>131</v>
      </c>
      <c r="AU304" s="178" t="s">
        <v>81</v>
      </c>
      <c r="AV304" s="11" t="s">
        <v>78</v>
      </c>
      <c r="AW304" s="11" t="s">
        <v>34</v>
      </c>
      <c r="AX304" s="11" t="s">
        <v>71</v>
      </c>
      <c r="AY304" s="178" t="s">
        <v>121</v>
      </c>
    </row>
    <row r="305" spans="2:51" s="12" customFormat="1" ht="13.5">
      <c r="B305" s="183"/>
      <c r="D305" s="173" t="s">
        <v>131</v>
      </c>
      <c r="E305" s="192" t="s">
        <v>19</v>
      </c>
      <c r="F305" s="195" t="s">
        <v>282</v>
      </c>
      <c r="H305" s="196">
        <v>10</v>
      </c>
      <c r="I305" s="188"/>
      <c r="L305" s="183"/>
      <c r="M305" s="189"/>
      <c r="N305" s="190"/>
      <c r="O305" s="190"/>
      <c r="P305" s="190"/>
      <c r="Q305" s="190"/>
      <c r="R305" s="190"/>
      <c r="S305" s="190"/>
      <c r="T305" s="191"/>
      <c r="AT305" s="192" t="s">
        <v>131</v>
      </c>
      <c r="AU305" s="192" t="s">
        <v>81</v>
      </c>
      <c r="AV305" s="12" t="s">
        <v>81</v>
      </c>
      <c r="AW305" s="12" t="s">
        <v>34</v>
      </c>
      <c r="AX305" s="12" t="s">
        <v>71</v>
      </c>
      <c r="AY305" s="192" t="s">
        <v>121</v>
      </c>
    </row>
    <row r="306" spans="2:51" s="12" customFormat="1" ht="13.5">
      <c r="B306" s="183"/>
      <c r="D306" s="173" t="s">
        <v>131</v>
      </c>
      <c r="E306" s="192" t="s">
        <v>19</v>
      </c>
      <c r="F306" s="195" t="s">
        <v>283</v>
      </c>
      <c r="H306" s="196">
        <v>23</v>
      </c>
      <c r="I306" s="188"/>
      <c r="L306" s="183"/>
      <c r="M306" s="189"/>
      <c r="N306" s="190"/>
      <c r="O306" s="190"/>
      <c r="P306" s="190"/>
      <c r="Q306" s="190"/>
      <c r="R306" s="190"/>
      <c r="S306" s="190"/>
      <c r="T306" s="191"/>
      <c r="AT306" s="192" t="s">
        <v>131</v>
      </c>
      <c r="AU306" s="192" t="s">
        <v>81</v>
      </c>
      <c r="AV306" s="12" t="s">
        <v>81</v>
      </c>
      <c r="AW306" s="12" t="s">
        <v>34</v>
      </c>
      <c r="AX306" s="12" t="s">
        <v>71</v>
      </c>
      <c r="AY306" s="192" t="s">
        <v>121</v>
      </c>
    </row>
    <row r="307" spans="2:51" s="13" customFormat="1" ht="13.5">
      <c r="B307" s="197"/>
      <c r="D307" s="173" t="s">
        <v>131</v>
      </c>
      <c r="E307" s="206" t="s">
        <v>19</v>
      </c>
      <c r="F307" s="207" t="s">
        <v>173</v>
      </c>
      <c r="H307" s="208">
        <v>33</v>
      </c>
      <c r="I307" s="201"/>
      <c r="L307" s="197"/>
      <c r="M307" s="202"/>
      <c r="N307" s="203"/>
      <c r="O307" s="203"/>
      <c r="P307" s="203"/>
      <c r="Q307" s="203"/>
      <c r="R307" s="203"/>
      <c r="S307" s="203"/>
      <c r="T307" s="204"/>
      <c r="AT307" s="205" t="s">
        <v>131</v>
      </c>
      <c r="AU307" s="205" t="s">
        <v>81</v>
      </c>
      <c r="AV307" s="13" t="s">
        <v>128</v>
      </c>
      <c r="AW307" s="13" t="s">
        <v>34</v>
      </c>
      <c r="AX307" s="13" t="s">
        <v>78</v>
      </c>
      <c r="AY307" s="205" t="s">
        <v>121</v>
      </c>
    </row>
    <row r="308" spans="2:63" s="10" customFormat="1" ht="29.25" customHeight="1">
      <c r="B308" s="146"/>
      <c r="D308" s="157" t="s">
        <v>70</v>
      </c>
      <c r="E308" s="158" t="s">
        <v>287</v>
      </c>
      <c r="F308" s="158" t="s">
        <v>288</v>
      </c>
      <c r="I308" s="149"/>
      <c r="J308" s="159">
        <f>BK308</f>
        <v>0</v>
      </c>
      <c r="L308" s="146"/>
      <c r="M308" s="151"/>
      <c r="N308" s="152"/>
      <c r="O308" s="152"/>
      <c r="P308" s="153">
        <f>SUM(P309:P321)</f>
        <v>0</v>
      </c>
      <c r="Q308" s="152"/>
      <c r="R308" s="153">
        <f>SUM(R309:R321)</f>
        <v>0</v>
      </c>
      <c r="S308" s="152"/>
      <c r="T308" s="154">
        <f>SUM(T309:T321)</f>
        <v>0</v>
      </c>
      <c r="AR308" s="147" t="s">
        <v>78</v>
      </c>
      <c r="AT308" s="155" t="s">
        <v>70</v>
      </c>
      <c r="AU308" s="155" t="s">
        <v>78</v>
      </c>
      <c r="AY308" s="147" t="s">
        <v>121</v>
      </c>
      <c r="BK308" s="156">
        <f>SUM(BK309:BK321)</f>
        <v>0</v>
      </c>
    </row>
    <row r="309" spans="2:65" s="1" customFormat="1" ht="31.5" customHeight="1">
      <c r="B309" s="160"/>
      <c r="C309" s="161" t="s">
        <v>289</v>
      </c>
      <c r="D309" s="161" t="s">
        <v>124</v>
      </c>
      <c r="E309" s="162" t="s">
        <v>290</v>
      </c>
      <c r="F309" s="163" t="s">
        <v>291</v>
      </c>
      <c r="G309" s="164" t="s">
        <v>141</v>
      </c>
      <c r="H309" s="165">
        <v>1380</v>
      </c>
      <c r="I309" s="166"/>
      <c r="J309" s="167">
        <f>ROUND(I309*H309,2)</f>
        <v>0</v>
      </c>
      <c r="K309" s="163" t="s">
        <v>142</v>
      </c>
      <c r="L309" s="34"/>
      <c r="M309" s="168" t="s">
        <v>19</v>
      </c>
      <c r="N309" s="169" t="s">
        <v>42</v>
      </c>
      <c r="O309" s="35"/>
      <c r="P309" s="170">
        <f>O309*H309</f>
        <v>0</v>
      </c>
      <c r="Q309" s="170">
        <v>0</v>
      </c>
      <c r="R309" s="170">
        <f>Q309*H309</f>
        <v>0</v>
      </c>
      <c r="S309" s="170">
        <v>0</v>
      </c>
      <c r="T309" s="171">
        <f>S309*H309</f>
        <v>0</v>
      </c>
      <c r="AR309" s="17" t="s">
        <v>128</v>
      </c>
      <c r="AT309" s="17" t="s">
        <v>124</v>
      </c>
      <c r="AU309" s="17" t="s">
        <v>81</v>
      </c>
      <c r="AY309" s="17" t="s">
        <v>121</v>
      </c>
      <c r="BE309" s="172">
        <f>IF(N309="základní",J309,0)</f>
        <v>0</v>
      </c>
      <c r="BF309" s="172">
        <f>IF(N309="snížená",J309,0)</f>
        <v>0</v>
      </c>
      <c r="BG309" s="172">
        <f>IF(N309="zákl. přenesená",J309,0)</f>
        <v>0</v>
      </c>
      <c r="BH309" s="172">
        <f>IF(N309="sníž. přenesená",J309,0)</f>
        <v>0</v>
      </c>
      <c r="BI309" s="172">
        <f>IF(N309="nulová",J309,0)</f>
        <v>0</v>
      </c>
      <c r="BJ309" s="17" t="s">
        <v>78</v>
      </c>
      <c r="BK309" s="172">
        <f>ROUND(I309*H309,2)</f>
        <v>0</v>
      </c>
      <c r="BL309" s="17" t="s">
        <v>128</v>
      </c>
      <c r="BM309" s="17" t="s">
        <v>292</v>
      </c>
    </row>
    <row r="310" spans="2:47" s="1" customFormat="1" ht="40.5">
      <c r="B310" s="34"/>
      <c r="D310" s="173" t="s">
        <v>130</v>
      </c>
      <c r="F310" s="174" t="s">
        <v>293</v>
      </c>
      <c r="I310" s="134"/>
      <c r="L310" s="34"/>
      <c r="M310" s="63"/>
      <c r="N310" s="35"/>
      <c r="O310" s="35"/>
      <c r="P310" s="35"/>
      <c r="Q310" s="35"/>
      <c r="R310" s="35"/>
      <c r="S310" s="35"/>
      <c r="T310" s="64"/>
      <c r="AT310" s="17" t="s">
        <v>130</v>
      </c>
      <c r="AU310" s="17" t="s">
        <v>81</v>
      </c>
    </row>
    <row r="311" spans="2:51" s="12" customFormat="1" ht="13.5">
      <c r="B311" s="183"/>
      <c r="D311" s="173" t="s">
        <v>131</v>
      </c>
      <c r="E311" s="192" t="s">
        <v>19</v>
      </c>
      <c r="F311" s="195" t="s">
        <v>294</v>
      </c>
      <c r="H311" s="196">
        <v>320</v>
      </c>
      <c r="I311" s="188"/>
      <c r="L311" s="183"/>
      <c r="M311" s="189"/>
      <c r="N311" s="190"/>
      <c r="O311" s="190"/>
      <c r="P311" s="190"/>
      <c r="Q311" s="190"/>
      <c r="R311" s="190"/>
      <c r="S311" s="190"/>
      <c r="T311" s="191"/>
      <c r="AT311" s="192" t="s">
        <v>131</v>
      </c>
      <c r="AU311" s="192" t="s">
        <v>81</v>
      </c>
      <c r="AV311" s="12" t="s">
        <v>81</v>
      </c>
      <c r="AW311" s="12" t="s">
        <v>34</v>
      </c>
      <c r="AX311" s="12" t="s">
        <v>71</v>
      </c>
      <c r="AY311" s="192" t="s">
        <v>121</v>
      </c>
    </row>
    <row r="312" spans="2:51" s="12" customFormat="1" ht="13.5">
      <c r="B312" s="183"/>
      <c r="D312" s="173" t="s">
        <v>131</v>
      </c>
      <c r="E312" s="192" t="s">
        <v>19</v>
      </c>
      <c r="F312" s="195" t="s">
        <v>295</v>
      </c>
      <c r="H312" s="196">
        <v>230</v>
      </c>
      <c r="I312" s="188"/>
      <c r="L312" s="183"/>
      <c r="M312" s="189"/>
      <c r="N312" s="190"/>
      <c r="O312" s="190"/>
      <c r="P312" s="190"/>
      <c r="Q312" s="190"/>
      <c r="R312" s="190"/>
      <c r="S312" s="190"/>
      <c r="T312" s="191"/>
      <c r="AT312" s="192" t="s">
        <v>131</v>
      </c>
      <c r="AU312" s="192" t="s">
        <v>81</v>
      </c>
      <c r="AV312" s="12" t="s">
        <v>81</v>
      </c>
      <c r="AW312" s="12" t="s">
        <v>34</v>
      </c>
      <c r="AX312" s="12" t="s">
        <v>71</v>
      </c>
      <c r="AY312" s="192" t="s">
        <v>121</v>
      </c>
    </row>
    <row r="313" spans="2:51" s="12" customFormat="1" ht="13.5">
      <c r="B313" s="183"/>
      <c r="D313" s="173" t="s">
        <v>131</v>
      </c>
      <c r="E313" s="192" t="s">
        <v>19</v>
      </c>
      <c r="F313" s="195" t="s">
        <v>296</v>
      </c>
      <c r="H313" s="196">
        <v>450</v>
      </c>
      <c r="I313" s="188"/>
      <c r="L313" s="183"/>
      <c r="M313" s="189"/>
      <c r="N313" s="190"/>
      <c r="O313" s="190"/>
      <c r="P313" s="190"/>
      <c r="Q313" s="190"/>
      <c r="R313" s="190"/>
      <c r="S313" s="190"/>
      <c r="T313" s="191"/>
      <c r="AT313" s="192" t="s">
        <v>131</v>
      </c>
      <c r="AU313" s="192" t="s">
        <v>81</v>
      </c>
      <c r="AV313" s="12" t="s">
        <v>81</v>
      </c>
      <c r="AW313" s="12" t="s">
        <v>34</v>
      </c>
      <c r="AX313" s="12" t="s">
        <v>71</v>
      </c>
      <c r="AY313" s="192" t="s">
        <v>121</v>
      </c>
    </row>
    <row r="314" spans="2:51" s="12" customFormat="1" ht="13.5">
      <c r="B314" s="183"/>
      <c r="D314" s="173" t="s">
        <v>131</v>
      </c>
      <c r="E314" s="192" t="s">
        <v>19</v>
      </c>
      <c r="F314" s="195" t="s">
        <v>297</v>
      </c>
      <c r="H314" s="196">
        <v>380</v>
      </c>
      <c r="I314" s="188"/>
      <c r="L314" s="183"/>
      <c r="M314" s="189"/>
      <c r="N314" s="190"/>
      <c r="O314" s="190"/>
      <c r="P314" s="190"/>
      <c r="Q314" s="190"/>
      <c r="R314" s="190"/>
      <c r="S314" s="190"/>
      <c r="T314" s="191"/>
      <c r="AT314" s="192" t="s">
        <v>131</v>
      </c>
      <c r="AU314" s="192" t="s">
        <v>81</v>
      </c>
      <c r="AV314" s="12" t="s">
        <v>81</v>
      </c>
      <c r="AW314" s="12" t="s">
        <v>34</v>
      </c>
      <c r="AX314" s="12" t="s">
        <v>71</v>
      </c>
      <c r="AY314" s="192" t="s">
        <v>121</v>
      </c>
    </row>
    <row r="315" spans="2:51" s="13" customFormat="1" ht="13.5">
      <c r="B315" s="197"/>
      <c r="D315" s="184" t="s">
        <v>131</v>
      </c>
      <c r="E315" s="198" t="s">
        <v>19</v>
      </c>
      <c r="F315" s="199" t="s">
        <v>173</v>
      </c>
      <c r="H315" s="200">
        <v>1380</v>
      </c>
      <c r="I315" s="201"/>
      <c r="L315" s="197"/>
      <c r="M315" s="202"/>
      <c r="N315" s="203"/>
      <c r="O315" s="203"/>
      <c r="P315" s="203"/>
      <c r="Q315" s="203"/>
      <c r="R315" s="203"/>
      <c r="S315" s="203"/>
      <c r="T315" s="204"/>
      <c r="AT315" s="205" t="s">
        <v>131</v>
      </c>
      <c r="AU315" s="205" t="s">
        <v>81</v>
      </c>
      <c r="AV315" s="13" t="s">
        <v>128</v>
      </c>
      <c r="AW315" s="13" t="s">
        <v>34</v>
      </c>
      <c r="AX315" s="13" t="s">
        <v>78</v>
      </c>
      <c r="AY315" s="205" t="s">
        <v>121</v>
      </c>
    </row>
    <row r="316" spans="2:65" s="1" customFormat="1" ht="31.5" customHeight="1">
      <c r="B316" s="160"/>
      <c r="C316" s="161" t="s">
        <v>298</v>
      </c>
      <c r="D316" s="161" t="s">
        <v>124</v>
      </c>
      <c r="E316" s="162" t="s">
        <v>299</v>
      </c>
      <c r="F316" s="163" t="s">
        <v>300</v>
      </c>
      <c r="G316" s="164" t="s">
        <v>141</v>
      </c>
      <c r="H316" s="165">
        <v>207000</v>
      </c>
      <c r="I316" s="166"/>
      <c r="J316" s="167">
        <f>ROUND(I316*H316,2)</f>
        <v>0</v>
      </c>
      <c r="K316" s="163" t="s">
        <v>142</v>
      </c>
      <c r="L316" s="34"/>
      <c r="M316" s="168" t="s">
        <v>19</v>
      </c>
      <c r="N316" s="169" t="s">
        <v>42</v>
      </c>
      <c r="O316" s="35"/>
      <c r="P316" s="170">
        <f>O316*H316</f>
        <v>0</v>
      </c>
      <c r="Q316" s="170">
        <v>0</v>
      </c>
      <c r="R316" s="170">
        <f>Q316*H316</f>
        <v>0</v>
      </c>
      <c r="S316" s="170">
        <v>0</v>
      </c>
      <c r="T316" s="171">
        <f>S316*H316</f>
        <v>0</v>
      </c>
      <c r="AR316" s="17" t="s">
        <v>128</v>
      </c>
      <c r="AT316" s="17" t="s">
        <v>124</v>
      </c>
      <c r="AU316" s="17" t="s">
        <v>81</v>
      </c>
      <c r="AY316" s="17" t="s">
        <v>121</v>
      </c>
      <c r="BE316" s="172">
        <f>IF(N316="základní",J316,0)</f>
        <v>0</v>
      </c>
      <c r="BF316" s="172">
        <f>IF(N316="snížená",J316,0)</f>
        <v>0</v>
      </c>
      <c r="BG316" s="172">
        <f>IF(N316="zákl. přenesená",J316,0)</f>
        <v>0</v>
      </c>
      <c r="BH316" s="172">
        <f>IF(N316="sníž. přenesená",J316,0)</f>
        <v>0</v>
      </c>
      <c r="BI316" s="172">
        <f>IF(N316="nulová",J316,0)</f>
        <v>0</v>
      </c>
      <c r="BJ316" s="17" t="s">
        <v>78</v>
      </c>
      <c r="BK316" s="172">
        <f>ROUND(I316*H316,2)</f>
        <v>0</v>
      </c>
      <c r="BL316" s="17" t="s">
        <v>128</v>
      </c>
      <c r="BM316" s="17" t="s">
        <v>301</v>
      </c>
    </row>
    <row r="317" spans="2:47" s="1" customFormat="1" ht="27">
      <c r="B317" s="34"/>
      <c r="D317" s="173" t="s">
        <v>130</v>
      </c>
      <c r="F317" s="174" t="s">
        <v>302</v>
      </c>
      <c r="I317" s="134"/>
      <c r="L317" s="34"/>
      <c r="M317" s="63"/>
      <c r="N317" s="35"/>
      <c r="O317" s="35"/>
      <c r="P317" s="35"/>
      <c r="Q317" s="35"/>
      <c r="R317" s="35"/>
      <c r="S317" s="35"/>
      <c r="T317" s="64"/>
      <c r="AT317" s="17" t="s">
        <v>130</v>
      </c>
      <c r="AU317" s="17" t="s">
        <v>81</v>
      </c>
    </row>
    <row r="318" spans="2:51" s="12" customFormat="1" ht="13.5">
      <c r="B318" s="183"/>
      <c r="D318" s="184" t="s">
        <v>131</v>
      </c>
      <c r="E318" s="185" t="s">
        <v>19</v>
      </c>
      <c r="F318" s="186" t="s">
        <v>303</v>
      </c>
      <c r="H318" s="187">
        <v>207000</v>
      </c>
      <c r="I318" s="188"/>
      <c r="L318" s="183"/>
      <c r="M318" s="189"/>
      <c r="N318" s="190"/>
      <c r="O318" s="190"/>
      <c r="P318" s="190"/>
      <c r="Q318" s="190"/>
      <c r="R318" s="190"/>
      <c r="S318" s="190"/>
      <c r="T318" s="191"/>
      <c r="AT318" s="192" t="s">
        <v>131</v>
      </c>
      <c r="AU318" s="192" t="s">
        <v>81</v>
      </c>
      <c r="AV318" s="12" t="s">
        <v>81</v>
      </c>
      <c r="AW318" s="12" t="s">
        <v>34</v>
      </c>
      <c r="AX318" s="12" t="s">
        <v>78</v>
      </c>
      <c r="AY318" s="192" t="s">
        <v>121</v>
      </c>
    </row>
    <row r="319" spans="2:65" s="1" customFormat="1" ht="31.5" customHeight="1">
      <c r="B319" s="160"/>
      <c r="C319" s="161" t="s">
        <v>304</v>
      </c>
      <c r="D319" s="161" t="s">
        <v>124</v>
      </c>
      <c r="E319" s="162" t="s">
        <v>305</v>
      </c>
      <c r="F319" s="163" t="s">
        <v>306</v>
      </c>
      <c r="G319" s="164" t="s">
        <v>141</v>
      </c>
      <c r="H319" s="165">
        <v>1380</v>
      </c>
      <c r="I319" s="166"/>
      <c r="J319" s="167">
        <f>ROUND(I319*H319,2)</f>
        <v>0</v>
      </c>
      <c r="K319" s="163" t="s">
        <v>142</v>
      </c>
      <c r="L319" s="34"/>
      <c r="M319" s="168" t="s">
        <v>19</v>
      </c>
      <c r="N319" s="169" t="s">
        <v>42</v>
      </c>
      <c r="O319" s="35"/>
      <c r="P319" s="170">
        <f>O319*H319</f>
        <v>0</v>
      </c>
      <c r="Q319" s="170">
        <v>0</v>
      </c>
      <c r="R319" s="170">
        <f>Q319*H319</f>
        <v>0</v>
      </c>
      <c r="S319" s="170">
        <v>0</v>
      </c>
      <c r="T319" s="171">
        <f>S319*H319</f>
        <v>0</v>
      </c>
      <c r="AR319" s="17" t="s">
        <v>128</v>
      </c>
      <c r="AT319" s="17" t="s">
        <v>124</v>
      </c>
      <c r="AU319" s="17" t="s">
        <v>81</v>
      </c>
      <c r="AY319" s="17" t="s">
        <v>121</v>
      </c>
      <c r="BE319" s="172">
        <f>IF(N319="základní",J319,0)</f>
        <v>0</v>
      </c>
      <c r="BF319" s="172">
        <f>IF(N319="snížená",J319,0)</f>
        <v>0</v>
      </c>
      <c r="BG319" s="172">
        <f>IF(N319="zákl. přenesená",J319,0)</f>
        <v>0</v>
      </c>
      <c r="BH319" s="172">
        <f>IF(N319="sníž. přenesená",J319,0)</f>
        <v>0</v>
      </c>
      <c r="BI319" s="172">
        <f>IF(N319="nulová",J319,0)</f>
        <v>0</v>
      </c>
      <c r="BJ319" s="17" t="s">
        <v>78</v>
      </c>
      <c r="BK319" s="172">
        <f>ROUND(I319*H319,2)</f>
        <v>0</v>
      </c>
      <c r="BL319" s="17" t="s">
        <v>128</v>
      </c>
      <c r="BM319" s="17" t="s">
        <v>307</v>
      </c>
    </row>
    <row r="320" spans="2:47" s="1" customFormat="1" ht="40.5">
      <c r="B320" s="34"/>
      <c r="D320" s="184" t="s">
        <v>130</v>
      </c>
      <c r="F320" s="193" t="s">
        <v>308</v>
      </c>
      <c r="I320" s="134"/>
      <c r="L320" s="34"/>
      <c r="M320" s="63"/>
      <c r="N320" s="35"/>
      <c r="O320" s="35"/>
      <c r="P320" s="35"/>
      <c r="Q320" s="35"/>
      <c r="R320" s="35"/>
      <c r="S320" s="35"/>
      <c r="T320" s="64"/>
      <c r="AT320" s="17" t="s">
        <v>130</v>
      </c>
      <c r="AU320" s="17" t="s">
        <v>81</v>
      </c>
    </row>
    <row r="321" spans="2:65" s="1" customFormat="1" ht="31.5" customHeight="1">
      <c r="B321" s="160"/>
      <c r="C321" s="161" t="s">
        <v>309</v>
      </c>
      <c r="D321" s="161" t="s">
        <v>124</v>
      </c>
      <c r="E321" s="162" t="s">
        <v>310</v>
      </c>
      <c r="F321" s="163" t="s">
        <v>311</v>
      </c>
      <c r="G321" s="164" t="s">
        <v>312</v>
      </c>
      <c r="H321" s="165">
        <v>1</v>
      </c>
      <c r="I321" s="166"/>
      <c r="J321" s="167">
        <f>ROUND(I321*H321,2)</f>
        <v>0</v>
      </c>
      <c r="K321" s="163" t="s">
        <v>19</v>
      </c>
      <c r="L321" s="34"/>
      <c r="M321" s="168" t="s">
        <v>19</v>
      </c>
      <c r="N321" s="169" t="s">
        <v>42</v>
      </c>
      <c r="O321" s="35"/>
      <c r="P321" s="170">
        <f>O321*H321</f>
        <v>0</v>
      </c>
      <c r="Q321" s="170">
        <v>0</v>
      </c>
      <c r="R321" s="170">
        <f>Q321*H321</f>
        <v>0</v>
      </c>
      <c r="S321" s="170">
        <v>0</v>
      </c>
      <c r="T321" s="171">
        <f>S321*H321</f>
        <v>0</v>
      </c>
      <c r="AR321" s="17" t="s">
        <v>128</v>
      </c>
      <c r="AT321" s="17" t="s">
        <v>124</v>
      </c>
      <c r="AU321" s="17" t="s">
        <v>81</v>
      </c>
      <c r="AY321" s="17" t="s">
        <v>121</v>
      </c>
      <c r="BE321" s="172">
        <f>IF(N321="základní",J321,0)</f>
        <v>0</v>
      </c>
      <c r="BF321" s="172">
        <f>IF(N321="snížená",J321,0)</f>
        <v>0</v>
      </c>
      <c r="BG321" s="172">
        <f>IF(N321="zákl. přenesená",J321,0)</f>
        <v>0</v>
      </c>
      <c r="BH321" s="172">
        <f>IF(N321="sníž. přenesená",J321,0)</f>
        <v>0</v>
      </c>
      <c r="BI321" s="172">
        <f>IF(N321="nulová",J321,0)</f>
        <v>0</v>
      </c>
      <c r="BJ321" s="17" t="s">
        <v>78</v>
      </c>
      <c r="BK321" s="172">
        <f>ROUND(I321*H321,2)</f>
        <v>0</v>
      </c>
      <c r="BL321" s="17" t="s">
        <v>128</v>
      </c>
      <c r="BM321" s="17" t="s">
        <v>313</v>
      </c>
    </row>
    <row r="322" spans="2:63" s="10" customFormat="1" ht="29.25" customHeight="1">
      <c r="B322" s="146"/>
      <c r="D322" s="157" t="s">
        <v>70</v>
      </c>
      <c r="E322" s="158" t="s">
        <v>314</v>
      </c>
      <c r="F322" s="158" t="s">
        <v>315</v>
      </c>
      <c r="I322" s="149"/>
      <c r="J322" s="159">
        <f>BK322</f>
        <v>0</v>
      </c>
      <c r="L322" s="146"/>
      <c r="M322" s="151"/>
      <c r="N322" s="152"/>
      <c r="O322" s="152"/>
      <c r="P322" s="153">
        <f>SUM(P323:P328)</f>
        <v>0</v>
      </c>
      <c r="Q322" s="152"/>
      <c r="R322" s="153">
        <f>SUM(R323:R328)</f>
        <v>0.035</v>
      </c>
      <c r="S322" s="152"/>
      <c r="T322" s="154">
        <f>SUM(T323:T328)</f>
        <v>0</v>
      </c>
      <c r="AR322" s="147" t="s">
        <v>78</v>
      </c>
      <c r="AT322" s="155" t="s">
        <v>70</v>
      </c>
      <c r="AU322" s="155" t="s">
        <v>78</v>
      </c>
      <c r="AY322" s="147" t="s">
        <v>121</v>
      </c>
      <c r="BK322" s="156">
        <f>SUM(BK323:BK328)</f>
        <v>0</v>
      </c>
    </row>
    <row r="323" spans="2:65" s="1" customFormat="1" ht="22.5" customHeight="1">
      <c r="B323" s="160"/>
      <c r="C323" s="161" t="s">
        <v>316</v>
      </c>
      <c r="D323" s="161" t="s">
        <v>124</v>
      </c>
      <c r="E323" s="162" t="s">
        <v>317</v>
      </c>
      <c r="F323" s="163" t="s">
        <v>318</v>
      </c>
      <c r="G323" s="164" t="s">
        <v>312</v>
      </c>
      <c r="H323" s="165">
        <v>1</v>
      </c>
      <c r="I323" s="166"/>
      <c r="J323" s="167">
        <f>ROUND(I323*H323,2)</f>
        <v>0</v>
      </c>
      <c r="K323" s="163" t="s">
        <v>19</v>
      </c>
      <c r="L323" s="34"/>
      <c r="M323" s="168" t="s">
        <v>19</v>
      </c>
      <c r="N323" s="169" t="s">
        <v>42</v>
      </c>
      <c r="O323" s="35"/>
      <c r="P323" s="170">
        <f>O323*H323</f>
        <v>0</v>
      </c>
      <c r="Q323" s="170">
        <v>0</v>
      </c>
      <c r="R323" s="170">
        <f>Q323*H323</f>
        <v>0</v>
      </c>
      <c r="S323" s="170">
        <v>0</v>
      </c>
      <c r="T323" s="171">
        <f>S323*H323</f>
        <v>0</v>
      </c>
      <c r="AR323" s="17" t="s">
        <v>128</v>
      </c>
      <c r="AT323" s="17" t="s">
        <v>124</v>
      </c>
      <c r="AU323" s="17" t="s">
        <v>81</v>
      </c>
      <c r="AY323" s="17" t="s">
        <v>121</v>
      </c>
      <c r="BE323" s="172">
        <f>IF(N323="základní",J323,0)</f>
        <v>0</v>
      </c>
      <c r="BF323" s="172">
        <f>IF(N323="snížená",J323,0)</f>
        <v>0</v>
      </c>
      <c r="BG323" s="172">
        <f>IF(N323="zákl. přenesená",J323,0)</f>
        <v>0</v>
      </c>
      <c r="BH323" s="172">
        <f>IF(N323="sníž. přenesená",J323,0)</f>
        <v>0</v>
      </c>
      <c r="BI323" s="172">
        <f>IF(N323="nulová",J323,0)</f>
        <v>0</v>
      </c>
      <c r="BJ323" s="17" t="s">
        <v>78</v>
      </c>
      <c r="BK323" s="172">
        <f>ROUND(I323*H323,2)</f>
        <v>0</v>
      </c>
      <c r="BL323" s="17" t="s">
        <v>128</v>
      </c>
      <c r="BM323" s="17" t="s">
        <v>319</v>
      </c>
    </row>
    <row r="324" spans="2:65" s="1" customFormat="1" ht="31.5" customHeight="1">
      <c r="B324" s="160"/>
      <c r="C324" s="161" t="s">
        <v>7</v>
      </c>
      <c r="D324" s="161" t="s">
        <v>124</v>
      </c>
      <c r="E324" s="162" t="s">
        <v>320</v>
      </c>
      <c r="F324" s="163" t="s">
        <v>321</v>
      </c>
      <c r="G324" s="164" t="s">
        <v>312</v>
      </c>
      <c r="H324" s="165">
        <v>1</v>
      </c>
      <c r="I324" s="166"/>
      <c r="J324" s="167">
        <f>ROUND(I324*H324,2)</f>
        <v>0</v>
      </c>
      <c r="K324" s="163" t="s">
        <v>19</v>
      </c>
      <c r="L324" s="34"/>
      <c r="M324" s="168" t="s">
        <v>19</v>
      </c>
      <c r="N324" s="169" t="s">
        <v>42</v>
      </c>
      <c r="O324" s="35"/>
      <c r="P324" s="170">
        <f>O324*H324</f>
        <v>0</v>
      </c>
      <c r="Q324" s="170">
        <v>0</v>
      </c>
      <c r="R324" s="170">
        <f>Q324*H324</f>
        <v>0</v>
      </c>
      <c r="S324" s="170">
        <v>0</v>
      </c>
      <c r="T324" s="171">
        <f>S324*H324</f>
        <v>0</v>
      </c>
      <c r="AR324" s="17" t="s">
        <v>128</v>
      </c>
      <c r="AT324" s="17" t="s">
        <v>124</v>
      </c>
      <c r="AU324" s="17" t="s">
        <v>81</v>
      </c>
      <c r="AY324" s="17" t="s">
        <v>121</v>
      </c>
      <c r="BE324" s="172">
        <f>IF(N324="základní",J324,0)</f>
        <v>0</v>
      </c>
      <c r="BF324" s="172">
        <f>IF(N324="snížená",J324,0)</f>
        <v>0</v>
      </c>
      <c r="BG324" s="172">
        <f>IF(N324="zákl. přenesená",J324,0)</f>
        <v>0</v>
      </c>
      <c r="BH324" s="172">
        <f>IF(N324="sníž. přenesená",J324,0)</f>
        <v>0</v>
      </c>
      <c r="BI324" s="172">
        <f>IF(N324="nulová",J324,0)</f>
        <v>0</v>
      </c>
      <c r="BJ324" s="17" t="s">
        <v>78</v>
      </c>
      <c r="BK324" s="172">
        <f>ROUND(I324*H324,2)</f>
        <v>0</v>
      </c>
      <c r="BL324" s="17" t="s">
        <v>128</v>
      </c>
      <c r="BM324" s="17" t="s">
        <v>322</v>
      </c>
    </row>
    <row r="325" spans="2:65" s="1" customFormat="1" ht="22.5" customHeight="1">
      <c r="B325" s="160"/>
      <c r="C325" s="161" t="s">
        <v>323</v>
      </c>
      <c r="D325" s="161" t="s">
        <v>124</v>
      </c>
      <c r="E325" s="162" t="s">
        <v>324</v>
      </c>
      <c r="F325" s="163" t="s">
        <v>325</v>
      </c>
      <c r="G325" s="164" t="s">
        <v>312</v>
      </c>
      <c r="H325" s="165">
        <v>1</v>
      </c>
      <c r="I325" s="166"/>
      <c r="J325" s="167">
        <f>ROUND(I325*H325,2)</f>
        <v>0</v>
      </c>
      <c r="K325" s="163" t="s">
        <v>19</v>
      </c>
      <c r="L325" s="34"/>
      <c r="M325" s="168" t="s">
        <v>19</v>
      </c>
      <c r="N325" s="169" t="s">
        <v>42</v>
      </c>
      <c r="O325" s="35"/>
      <c r="P325" s="170">
        <f>O325*H325</f>
        <v>0</v>
      </c>
      <c r="Q325" s="170">
        <v>0</v>
      </c>
      <c r="R325" s="170">
        <f>Q325*H325</f>
        <v>0</v>
      </c>
      <c r="S325" s="170">
        <v>0</v>
      </c>
      <c r="T325" s="171">
        <f>S325*H325</f>
        <v>0</v>
      </c>
      <c r="AR325" s="17" t="s">
        <v>128</v>
      </c>
      <c r="AT325" s="17" t="s">
        <v>124</v>
      </c>
      <c r="AU325" s="17" t="s">
        <v>81</v>
      </c>
      <c r="AY325" s="17" t="s">
        <v>121</v>
      </c>
      <c r="BE325" s="172">
        <f>IF(N325="základní",J325,0)</f>
        <v>0</v>
      </c>
      <c r="BF325" s="172">
        <f>IF(N325="snížená",J325,0)</f>
        <v>0</v>
      </c>
      <c r="BG325" s="172">
        <f>IF(N325="zákl. přenesená",J325,0)</f>
        <v>0</v>
      </c>
      <c r="BH325" s="172">
        <f>IF(N325="sníž. přenesená",J325,0)</f>
        <v>0</v>
      </c>
      <c r="BI325" s="172">
        <f>IF(N325="nulová",J325,0)</f>
        <v>0</v>
      </c>
      <c r="BJ325" s="17" t="s">
        <v>78</v>
      </c>
      <c r="BK325" s="172">
        <f>ROUND(I325*H325,2)</f>
        <v>0</v>
      </c>
      <c r="BL325" s="17" t="s">
        <v>128</v>
      </c>
      <c r="BM325" s="17" t="s">
        <v>326</v>
      </c>
    </row>
    <row r="326" spans="2:65" s="1" customFormat="1" ht="31.5" customHeight="1">
      <c r="B326" s="160"/>
      <c r="C326" s="161" t="s">
        <v>327</v>
      </c>
      <c r="D326" s="161" t="s">
        <v>124</v>
      </c>
      <c r="E326" s="162" t="s">
        <v>328</v>
      </c>
      <c r="F326" s="163" t="s">
        <v>329</v>
      </c>
      <c r="G326" s="164" t="s">
        <v>312</v>
      </c>
      <c r="H326" s="165">
        <v>1</v>
      </c>
      <c r="I326" s="166"/>
      <c r="J326" s="167">
        <f>ROUND(I326*H326,2)</f>
        <v>0</v>
      </c>
      <c r="K326" s="163" t="s">
        <v>19</v>
      </c>
      <c r="L326" s="34"/>
      <c r="M326" s="168" t="s">
        <v>19</v>
      </c>
      <c r="N326" s="169" t="s">
        <v>42</v>
      </c>
      <c r="O326" s="35"/>
      <c r="P326" s="170">
        <f>O326*H326</f>
        <v>0</v>
      </c>
      <c r="Q326" s="170">
        <v>0.035</v>
      </c>
      <c r="R326" s="170">
        <f>Q326*H326</f>
        <v>0.035</v>
      </c>
      <c r="S326" s="170">
        <v>0</v>
      </c>
      <c r="T326" s="171">
        <f>S326*H326</f>
        <v>0</v>
      </c>
      <c r="AR326" s="17" t="s">
        <v>128</v>
      </c>
      <c r="AT326" s="17" t="s">
        <v>124</v>
      </c>
      <c r="AU326" s="17" t="s">
        <v>81</v>
      </c>
      <c r="AY326" s="17" t="s">
        <v>121</v>
      </c>
      <c r="BE326" s="172">
        <f>IF(N326="základní",J326,0)</f>
        <v>0</v>
      </c>
      <c r="BF326" s="172">
        <f>IF(N326="snížená",J326,0)</f>
        <v>0</v>
      </c>
      <c r="BG326" s="172">
        <f>IF(N326="zákl. přenesená",J326,0)</f>
        <v>0</v>
      </c>
      <c r="BH326" s="172">
        <f>IF(N326="sníž. přenesená",J326,0)</f>
        <v>0</v>
      </c>
      <c r="BI326" s="172">
        <f>IF(N326="nulová",J326,0)</f>
        <v>0</v>
      </c>
      <c r="BJ326" s="17" t="s">
        <v>78</v>
      </c>
      <c r="BK326" s="172">
        <f>ROUND(I326*H326,2)</f>
        <v>0</v>
      </c>
      <c r="BL326" s="17" t="s">
        <v>128</v>
      </c>
      <c r="BM326" s="17" t="s">
        <v>330</v>
      </c>
    </row>
    <row r="327" spans="2:65" s="1" customFormat="1" ht="22.5" customHeight="1">
      <c r="B327" s="160"/>
      <c r="C327" s="161" t="s">
        <v>331</v>
      </c>
      <c r="D327" s="161" t="s">
        <v>124</v>
      </c>
      <c r="E327" s="162" t="s">
        <v>332</v>
      </c>
      <c r="F327" s="163" t="s">
        <v>333</v>
      </c>
      <c r="G327" s="164" t="s">
        <v>141</v>
      </c>
      <c r="H327" s="165">
        <v>200</v>
      </c>
      <c r="I327" s="166"/>
      <c r="J327" s="167">
        <f>ROUND(I327*H327,2)</f>
        <v>0</v>
      </c>
      <c r="K327" s="163" t="s">
        <v>142</v>
      </c>
      <c r="L327" s="34"/>
      <c r="M327" s="168" t="s">
        <v>19</v>
      </c>
      <c r="N327" s="169" t="s">
        <v>42</v>
      </c>
      <c r="O327" s="35"/>
      <c r="P327" s="170">
        <f>O327*H327</f>
        <v>0</v>
      </c>
      <c r="Q327" s="170">
        <v>0</v>
      </c>
      <c r="R327" s="170">
        <f>Q327*H327</f>
        <v>0</v>
      </c>
      <c r="S327" s="170">
        <v>0</v>
      </c>
      <c r="T327" s="171">
        <f>S327*H327</f>
        <v>0</v>
      </c>
      <c r="AR327" s="17" t="s">
        <v>128</v>
      </c>
      <c r="AT327" s="17" t="s">
        <v>124</v>
      </c>
      <c r="AU327" s="17" t="s">
        <v>81</v>
      </c>
      <c r="AY327" s="17" t="s">
        <v>121</v>
      </c>
      <c r="BE327" s="172">
        <f>IF(N327="základní",J327,0)</f>
        <v>0</v>
      </c>
      <c r="BF327" s="172">
        <f>IF(N327="snížená",J327,0)</f>
        <v>0</v>
      </c>
      <c r="BG327" s="172">
        <f>IF(N327="zákl. přenesená",J327,0)</f>
        <v>0</v>
      </c>
      <c r="BH327" s="172">
        <f>IF(N327="sníž. přenesená",J327,0)</f>
        <v>0</v>
      </c>
      <c r="BI327" s="172">
        <f>IF(N327="nulová",J327,0)</f>
        <v>0</v>
      </c>
      <c r="BJ327" s="17" t="s">
        <v>78</v>
      </c>
      <c r="BK327" s="172">
        <f>ROUND(I327*H327,2)</f>
        <v>0</v>
      </c>
      <c r="BL327" s="17" t="s">
        <v>128</v>
      </c>
      <c r="BM327" s="17" t="s">
        <v>334</v>
      </c>
    </row>
    <row r="328" spans="2:47" s="1" customFormat="1" ht="40.5">
      <c r="B328" s="34"/>
      <c r="D328" s="173" t="s">
        <v>130</v>
      </c>
      <c r="F328" s="174" t="s">
        <v>335</v>
      </c>
      <c r="I328" s="134"/>
      <c r="L328" s="34"/>
      <c r="M328" s="63"/>
      <c r="N328" s="35"/>
      <c r="O328" s="35"/>
      <c r="P328" s="35"/>
      <c r="Q328" s="35"/>
      <c r="R328" s="35"/>
      <c r="S328" s="35"/>
      <c r="T328" s="64"/>
      <c r="AT328" s="17" t="s">
        <v>130</v>
      </c>
      <c r="AU328" s="17" t="s">
        <v>81</v>
      </c>
    </row>
    <row r="329" spans="2:63" s="10" customFormat="1" ht="29.25" customHeight="1">
      <c r="B329" s="146"/>
      <c r="D329" s="157" t="s">
        <v>70</v>
      </c>
      <c r="E329" s="158" t="s">
        <v>336</v>
      </c>
      <c r="F329" s="158" t="s">
        <v>337</v>
      </c>
      <c r="I329" s="149"/>
      <c r="J329" s="159">
        <f>BK329</f>
        <v>0</v>
      </c>
      <c r="L329" s="146"/>
      <c r="M329" s="151"/>
      <c r="N329" s="152"/>
      <c r="O329" s="152"/>
      <c r="P329" s="153">
        <f>SUM(P330:P333)</f>
        <v>0</v>
      </c>
      <c r="Q329" s="152"/>
      <c r="R329" s="153">
        <f>SUM(R330:R333)</f>
        <v>0</v>
      </c>
      <c r="S329" s="152"/>
      <c r="T329" s="154">
        <f>SUM(T330:T333)</f>
        <v>0.03</v>
      </c>
      <c r="AR329" s="147" t="s">
        <v>78</v>
      </c>
      <c r="AT329" s="155" t="s">
        <v>70</v>
      </c>
      <c r="AU329" s="155" t="s">
        <v>78</v>
      </c>
      <c r="AY329" s="147" t="s">
        <v>121</v>
      </c>
      <c r="BK329" s="156">
        <f>SUM(BK330:BK333)</f>
        <v>0</v>
      </c>
    </row>
    <row r="330" spans="2:65" s="1" customFormat="1" ht="31.5" customHeight="1">
      <c r="B330" s="160"/>
      <c r="C330" s="161" t="s">
        <v>338</v>
      </c>
      <c r="D330" s="161" t="s">
        <v>124</v>
      </c>
      <c r="E330" s="162" t="s">
        <v>339</v>
      </c>
      <c r="F330" s="163" t="s">
        <v>340</v>
      </c>
      <c r="G330" s="164" t="s">
        <v>141</v>
      </c>
      <c r="H330" s="165">
        <v>60</v>
      </c>
      <c r="I330" s="166"/>
      <c r="J330" s="167">
        <f>ROUND(I330*H330,2)</f>
        <v>0</v>
      </c>
      <c r="K330" s="163" t="s">
        <v>19</v>
      </c>
      <c r="L330" s="34"/>
      <c r="M330" s="168" t="s">
        <v>19</v>
      </c>
      <c r="N330" s="169" t="s">
        <v>42</v>
      </c>
      <c r="O330" s="35"/>
      <c r="P330" s="170">
        <f>O330*H330</f>
        <v>0</v>
      </c>
      <c r="Q330" s="170">
        <v>0</v>
      </c>
      <c r="R330" s="170">
        <f>Q330*H330</f>
        <v>0</v>
      </c>
      <c r="S330" s="170">
        <v>0.0005</v>
      </c>
      <c r="T330" s="171">
        <f>S330*H330</f>
        <v>0.03</v>
      </c>
      <c r="AR330" s="17" t="s">
        <v>128</v>
      </c>
      <c r="AT330" s="17" t="s">
        <v>124</v>
      </c>
      <c r="AU330" s="17" t="s">
        <v>81</v>
      </c>
      <c r="AY330" s="17" t="s">
        <v>121</v>
      </c>
      <c r="BE330" s="172">
        <f>IF(N330="základní",J330,0)</f>
        <v>0</v>
      </c>
      <c r="BF330" s="172">
        <f>IF(N330="snížená",J330,0)</f>
        <v>0</v>
      </c>
      <c r="BG330" s="172">
        <f>IF(N330="zákl. přenesená",J330,0)</f>
        <v>0</v>
      </c>
      <c r="BH330" s="172">
        <f>IF(N330="sníž. přenesená",J330,0)</f>
        <v>0</v>
      </c>
      <c r="BI330" s="172">
        <f>IF(N330="nulová",J330,0)</f>
        <v>0</v>
      </c>
      <c r="BJ330" s="17" t="s">
        <v>78</v>
      </c>
      <c r="BK330" s="172">
        <f>ROUND(I330*H330,2)</f>
        <v>0</v>
      </c>
      <c r="BL330" s="17" t="s">
        <v>128</v>
      </c>
      <c r="BM330" s="17" t="s">
        <v>341</v>
      </c>
    </row>
    <row r="331" spans="2:51" s="11" customFormat="1" ht="13.5">
      <c r="B331" s="175"/>
      <c r="D331" s="173" t="s">
        <v>131</v>
      </c>
      <c r="E331" s="176" t="s">
        <v>19</v>
      </c>
      <c r="F331" s="177" t="s">
        <v>342</v>
      </c>
      <c r="H331" s="178" t="s">
        <v>19</v>
      </c>
      <c r="I331" s="179"/>
      <c r="L331" s="175"/>
      <c r="M331" s="180"/>
      <c r="N331" s="181"/>
      <c r="O331" s="181"/>
      <c r="P331" s="181"/>
      <c r="Q331" s="181"/>
      <c r="R331" s="181"/>
      <c r="S331" s="181"/>
      <c r="T331" s="182"/>
      <c r="AT331" s="178" t="s">
        <v>131</v>
      </c>
      <c r="AU331" s="178" t="s">
        <v>81</v>
      </c>
      <c r="AV331" s="11" t="s">
        <v>78</v>
      </c>
      <c r="AW331" s="11" t="s">
        <v>34</v>
      </c>
      <c r="AX331" s="11" t="s">
        <v>71</v>
      </c>
      <c r="AY331" s="178" t="s">
        <v>121</v>
      </c>
    </row>
    <row r="332" spans="2:51" s="11" customFormat="1" ht="27">
      <c r="B332" s="175"/>
      <c r="D332" s="173" t="s">
        <v>131</v>
      </c>
      <c r="E332" s="176" t="s">
        <v>19</v>
      </c>
      <c r="F332" s="177" t="s">
        <v>343</v>
      </c>
      <c r="H332" s="178" t="s">
        <v>19</v>
      </c>
      <c r="I332" s="179"/>
      <c r="L332" s="175"/>
      <c r="M332" s="180"/>
      <c r="N332" s="181"/>
      <c r="O332" s="181"/>
      <c r="P332" s="181"/>
      <c r="Q332" s="181"/>
      <c r="R332" s="181"/>
      <c r="S332" s="181"/>
      <c r="T332" s="182"/>
      <c r="AT332" s="178" t="s">
        <v>131</v>
      </c>
      <c r="AU332" s="178" t="s">
        <v>81</v>
      </c>
      <c r="AV332" s="11" t="s">
        <v>78</v>
      </c>
      <c r="AW332" s="11" t="s">
        <v>34</v>
      </c>
      <c r="AX332" s="11" t="s">
        <v>71</v>
      </c>
      <c r="AY332" s="178" t="s">
        <v>121</v>
      </c>
    </row>
    <row r="333" spans="2:51" s="12" customFormat="1" ht="13.5">
      <c r="B333" s="183"/>
      <c r="D333" s="173" t="s">
        <v>131</v>
      </c>
      <c r="E333" s="192" t="s">
        <v>19</v>
      </c>
      <c r="F333" s="195" t="s">
        <v>344</v>
      </c>
      <c r="H333" s="196">
        <v>60</v>
      </c>
      <c r="I333" s="188"/>
      <c r="L333" s="183"/>
      <c r="M333" s="189"/>
      <c r="N333" s="190"/>
      <c r="O333" s="190"/>
      <c r="P333" s="190"/>
      <c r="Q333" s="190"/>
      <c r="R333" s="190"/>
      <c r="S333" s="190"/>
      <c r="T333" s="191"/>
      <c r="AT333" s="192" t="s">
        <v>131</v>
      </c>
      <c r="AU333" s="192" t="s">
        <v>81</v>
      </c>
      <c r="AV333" s="12" t="s">
        <v>81</v>
      </c>
      <c r="AW333" s="12" t="s">
        <v>34</v>
      </c>
      <c r="AX333" s="12" t="s">
        <v>78</v>
      </c>
      <c r="AY333" s="192" t="s">
        <v>121</v>
      </c>
    </row>
    <row r="334" spans="2:63" s="10" customFormat="1" ht="29.25" customHeight="1">
      <c r="B334" s="146"/>
      <c r="D334" s="157" t="s">
        <v>70</v>
      </c>
      <c r="E334" s="158" t="s">
        <v>345</v>
      </c>
      <c r="F334" s="158" t="s">
        <v>346</v>
      </c>
      <c r="I334" s="149"/>
      <c r="J334" s="159">
        <f>BK334</f>
        <v>0</v>
      </c>
      <c r="L334" s="146"/>
      <c r="M334" s="151"/>
      <c r="N334" s="152"/>
      <c r="O334" s="152"/>
      <c r="P334" s="153">
        <f>SUM(P335:P346)</f>
        <v>0</v>
      </c>
      <c r="Q334" s="152"/>
      <c r="R334" s="153">
        <f>SUM(R335:R346)</f>
        <v>0</v>
      </c>
      <c r="S334" s="152"/>
      <c r="T334" s="154">
        <f>SUM(T335:T346)</f>
        <v>0</v>
      </c>
      <c r="AR334" s="147" t="s">
        <v>78</v>
      </c>
      <c r="AT334" s="155" t="s">
        <v>70</v>
      </c>
      <c r="AU334" s="155" t="s">
        <v>78</v>
      </c>
      <c r="AY334" s="147" t="s">
        <v>121</v>
      </c>
      <c r="BK334" s="156">
        <f>SUM(BK335:BK346)</f>
        <v>0</v>
      </c>
    </row>
    <row r="335" spans="2:65" s="1" customFormat="1" ht="22.5" customHeight="1">
      <c r="B335" s="160"/>
      <c r="C335" s="161" t="s">
        <v>347</v>
      </c>
      <c r="D335" s="161" t="s">
        <v>124</v>
      </c>
      <c r="E335" s="162" t="s">
        <v>348</v>
      </c>
      <c r="F335" s="163" t="s">
        <v>349</v>
      </c>
      <c r="G335" s="164" t="s">
        <v>350</v>
      </c>
      <c r="H335" s="165">
        <v>66.967</v>
      </c>
      <c r="I335" s="166"/>
      <c r="J335" s="167">
        <f>ROUND(I335*H335,2)</f>
        <v>0</v>
      </c>
      <c r="K335" s="163" t="s">
        <v>142</v>
      </c>
      <c r="L335" s="34"/>
      <c r="M335" s="168" t="s">
        <v>19</v>
      </c>
      <c r="N335" s="169" t="s">
        <v>42</v>
      </c>
      <c r="O335" s="35"/>
      <c r="P335" s="170">
        <f>O335*H335</f>
        <v>0</v>
      </c>
      <c r="Q335" s="170">
        <v>0</v>
      </c>
      <c r="R335" s="170">
        <f>Q335*H335</f>
        <v>0</v>
      </c>
      <c r="S335" s="170">
        <v>0</v>
      </c>
      <c r="T335" s="171">
        <f>S335*H335</f>
        <v>0</v>
      </c>
      <c r="AR335" s="17" t="s">
        <v>128</v>
      </c>
      <c r="AT335" s="17" t="s">
        <v>124</v>
      </c>
      <c r="AU335" s="17" t="s">
        <v>81</v>
      </c>
      <c r="AY335" s="17" t="s">
        <v>121</v>
      </c>
      <c r="BE335" s="172">
        <f>IF(N335="základní",J335,0)</f>
        <v>0</v>
      </c>
      <c r="BF335" s="172">
        <f>IF(N335="snížená",J335,0)</f>
        <v>0</v>
      </c>
      <c r="BG335" s="172">
        <f>IF(N335="zákl. přenesená",J335,0)</f>
        <v>0</v>
      </c>
      <c r="BH335" s="172">
        <f>IF(N335="sníž. přenesená",J335,0)</f>
        <v>0</v>
      </c>
      <c r="BI335" s="172">
        <f>IF(N335="nulová",J335,0)</f>
        <v>0</v>
      </c>
      <c r="BJ335" s="17" t="s">
        <v>78</v>
      </c>
      <c r="BK335" s="172">
        <f>ROUND(I335*H335,2)</f>
        <v>0</v>
      </c>
      <c r="BL335" s="17" t="s">
        <v>128</v>
      </c>
      <c r="BM335" s="17" t="s">
        <v>351</v>
      </c>
    </row>
    <row r="336" spans="2:47" s="1" customFormat="1" ht="27">
      <c r="B336" s="34"/>
      <c r="D336" s="173" t="s">
        <v>130</v>
      </c>
      <c r="F336" s="174" t="s">
        <v>352</v>
      </c>
      <c r="I336" s="134"/>
      <c r="L336" s="34"/>
      <c r="M336" s="63"/>
      <c r="N336" s="35"/>
      <c r="O336" s="35"/>
      <c r="P336" s="35"/>
      <c r="Q336" s="35"/>
      <c r="R336" s="35"/>
      <c r="S336" s="35"/>
      <c r="T336" s="64"/>
      <c r="AT336" s="17" t="s">
        <v>130</v>
      </c>
      <c r="AU336" s="17" t="s">
        <v>81</v>
      </c>
    </row>
    <row r="337" spans="2:51" s="12" customFormat="1" ht="13.5">
      <c r="B337" s="183"/>
      <c r="D337" s="173" t="s">
        <v>131</v>
      </c>
      <c r="E337" s="192" t="s">
        <v>19</v>
      </c>
      <c r="F337" s="195" t="s">
        <v>353</v>
      </c>
      <c r="H337" s="196">
        <v>21.3</v>
      </c>
      <c r="I337" s="188"/>
      <c r="L337" s="183"/>
      <c r="M337" s="189"/>
      <c r="N337" s="190"/>
      <c r="O337" s="190"/>
      <c r="P337" s="190"/>
      <c r="Q337" s="190"/>
      <c r="R337" s="190"/>
      <c r="S337" s="190"/>
      <c r="T337" s="191"/>
      <c r="AT337" s="192" t="s">
        <v>131</v>
      </c>
      <c r="AU337" s="192" t="s">
        <v>81</v>
      </c>
      <c r="AV337" s="12" t="s">
        <v>81</v>
      </c>
      <c r="AW337" s="12" t="s">
        <v>34</v>
      </c>
      <c r="AX337" s="12" t="s">
        <v>71</v>
      </c>
      <c r="AY337" s="192" t="s">
        <v>121</v>
      </c>
    </row>
    <row r="338" spans="2:51" s="12" customFormat="1" ht="13.5">
      <c r="B338" s="183"/>
      <c r="D338" s="173" t="s">
        <v>131</v>
      </c>
      <c r="E338" s="192" t="s">
        <v>19</v>
      </c>
      <c r="F338" s="195" t="s">
        <v>354</v>
      </c>
      <c r="H338" s="196">
        <v>45.667</v>
      </c>
      <c r="I338" s="188"/>
      <c r="L338" s="183"/>
      <c r="M338" s="189"/>
      <c r="N338" s="190"/>
      <c r="O338" s="190"/>
      <c r="P338" s="190"/>
      <c r="Q338" s="190"/>
      <c r="R338" s="190"/>
      <c r="S338" s="190"/>
      <c r="T338" s="191"/>
      <c r="AT338" s="192" t="s">
        <v>131</v>
      </c>
      <c r="AU338" s="192" t="s">
        <v>81</v>
      </c>
      <c r="AV338" s="12" t="s">
        <v>81</v>
      </c>
      <c r="AW338" s="12" t="s">
        <v>34</v>
      </c>
      <c r="AX338" s="12" t="s">
        <v>71</v>
      </c>
      <c r="AY338" s="192" t="s">
        <v>121</v>
      </c>
    </row>
    <row r="339" spans="2:51" s="13" customFormat="1" ht="13.5">
      <c r="B339" s="197"/>
      <c r="D339" s="184" t="s">
        <v>131</v>
      </c>
      <c r="E339" s="198" t="s">
        <v>19</v>
      </c>
      <c r="F339" s="199" t="s">
        <v>173</v>
      </c>
      <c r="H339" s="200">
        <v>66.967</v>
      </c>
      <c r="I339" s="201"/>
      <c r="L339" s="197"/>
      <c r="M339" s="202"/>
      <c r="N339" s="203"/>
      <c r="O339" s="203"/>
      <c r="P339" s="203"/>
      <c r="Q339" s="203"/>
      <c r="R339" s="203"/>
      <c r="S339" s="203"/>
      <c r="T339" s="204"/>
      <c r="AT339" s="205" t="s">
        <v>131</v>
      </c>
      <c r="AU339" s="205" t="s">
        <v>81</v>
      </c>
      <c r="AV339" s="13" t="s">
        <v>128</v>
      </c>
      <c r="AW339" s="13" t="s">
        <v>34</v>
      </c>
      <c r="AX339" s="13" t="s">
        <v>78</v>
      </c>
      <c r="AY339" s="205" t="s">
        <v>121</v>
      </c>
    </row>
    <row r="340" spans="2:65" s="1" customFormat="1" ht="31.5" customHeight="1">
      <c r="B340" s="160"/>
      <c r="C340" s="161" t="s">
        <v>355</v>
      </c>
      <c r="D340" s="161" t="s">
        <v>124</v>
      </c>
      <c r="E340" s="162" t="s">
        <v>356</v>
      </c>
      <c r="F340" s="163" t="s">
        <v>357</v>
      </c>
      <c r="G340" s="164" t="s">
        <v>350</v>
      </c>
      <c r="H340" s="165">
        <v>66.967</v>
      </c>
      <c r="I340" s="166"/>
      <c r="J340" s="167">
        <f>ROUND(I340*H340,2)</f>
        <v>0</v>
      </c>
      <c r="K340" s="163" t="s">
        <v>142</v>
      </c>
      <c r="L340" s="34"/>
      <c r="M340" s="168" t="s">
        <v>19</v>
      </c>
      <c r="N340" s="169" t="s">
        <v>42</v>
      </c>
      <c r="O340" s="35"/>
      <c r="P340" s="170">
        <f>O340*H340</f>
        <v>0</v>
      </c>
      <c r="Q340" s="170">
        <v>0</v>
      </c>
      <c r="R340" s="170">
        <f>Q340*H340</f>
        <v>0</v>
      </c>
      <c r="S340" s="170">
        <v>0</v>
      </c>
      <c r="T340" s="171">
        <f>S340*H340</f>
        <v>0</v>
      </c>
      <c r="AR340" s="17" t="s">
        <v>128</v>
      </c>
      <c r="AT340" s="17" t="s">
        <v>124</v>
      </c>
      <c r="AU340" s="17" t="s">
        <v>81</v>
      </c>
      <c r="AY340" s="17" t="s">
        <v>121</v>
      </c>
      <c r="BE340" s="172">
        <f>IF(N340="základní",J340,0)</f>
        <v>0</v>
      </c>
      <c r="BF340" s="172">
        <f>IF(N340="snížená",J340,0)</f>
        <v>0</v>
      </c>
      <c r="BG340" s="172">
        <f>IF(N340="zákl. přenesená",J340,0)</f>
        <v>0</v>
      </c>
      <c r="BH340" s="172">
        <f>IF(N340="sníž. přenesená",J340,0)</f>
        <v>0</v>
      </c>
      <c r="BI340" s="172">
        <f>IF(N340="nulová",J340,0)</f>
        <v>0</v>
      </c>
      <c r="BJ340" s="17" t="s">
        <v>78</v>
      </c>
      <c r="BK340" s="172">
        <f>ROUND(I340*H340,2)</f>
        <v>0</v>
      </c>
      <c r="BL340" s="17" t="s">
        <v>128</v>
      </c>
      <c r="BM340" s="17" t="s">
        <v>358</v>
      </c>
    </row>
    <row r="341" spans="2:47" s="1" customFormat="1" ht="27">
      <c r="B341" s="34"/>
      <c r="D341" s="184" t="s">
        <v>130</v>
      </c>
      <c r="F341" s="193" t="s">
        <v>359</v>
      </c>
      <c r="I341" s="134"/>
      <c r="L341" s="34"/>
      <c r="M341" s="63"/>
      <c r="N341" s="35"/>
      <c r="O341" s="35"/>
      <c r="P341" s="35"/>
      <c r="Q341" s="35"/>
      <c r="R341" s="35"/>
      <c r="S341" s="35"/>
      <c r="T341" s="64"/>
      <c r="AT341" s="17" t="s">
        <v>130</v>
      </c>
      <c r="AU341" s="17" t="s">
        <v>81</v>
      </c>
    </row>
    <row r="342" spans="2:65" s="1" customFormat="1" ht="22.5" customHeight="1">
      <c r="B342" s="160"/>
      <c r="C342" s="161" t="s">
        <v>360</v>
      </c>
      <c r="D342" s="161" t="s">
        <v>124</v>
      </c>
      <c r="E342" s="162" t="s">
        <v>361</v>
      </c>
      <c r="F342" s="163" t="s">
        <v>362</v>
      </c>
      <c r="G342" s="164" t="s">
        <v>350</v>
      </c>
      <c r="H342" s="165">
        <v>1607.208</v>
      </c>
      <c r="I342" s="166"/>
      <c r="J342" s="167">
        <f>ROUND(I342*H342,2)</f>
        <v>0</v>
      </c>
      <c r="K342" s="163" t="s">
        <v>142</v>
      </c>
      <c r="L342" s="34"/>
      <c r="M342" s="168" t="s">
        <v>19</v>
      </c>
      <c r="N342" s="169" t="s">
        <v>42</v>
      </c>
      <c r="O342" s="35"/>
      <c r="P342" s="170">
        <f>O342*H342</f>
        <v>0</v>
      </c>
      <c r="Q342" s="170">
        <v>0</v>
      </c>
      <c r="R342" s="170">
        <f>Q342*H342</f>
        <v>0</v>
      </c>
      <c r="S342" s="170">
        <v>0</v>
      </c>
      <c r="T342" s="171">
        <f>S342*H342</f>
        <v>0</v>
      </c>
      <c r="AR342" s="17" t="s">
        <v>128</v>
      </c>
      <c r="AT342" s="17" t="s">
        <v>124</v>
      </c>
      <c r="AU342" s="17" t="s">
        <v>81</v>
      </c>
      <c r="AY342" s="17" t="s">
        <v>121</v>
      </c>
      <c r="BE342" s="172">
        <f>IF(N342="základní",J342,0)</f>
        <v>0</v>
      </c>
      <c r="BF342" s="172">
        <f>IF(N342="snížená",J342,0)</f>
        <v>0</v>
      </c>
      <c r="BG342" s="172">
        <f>IF(N342="zákl. přenesená",J342,0)</f>
        <v>0</v>
      </c>
      <c r="BH342" s="172">
        <f>IF(N342="sníž. přenesená",J342,0)</f>
        <v>0</v>
      </c>
      <c r="BI342" s="172">
        <f>IF(N342="nulová",J342,0)</f>
        <v>0</v>
      </c>
      <c r="BJ342" s="17" t="s">
        <v>78</v>
      </c>
      <c r="BK342" s="172">
        <f>ROUND(I342*H342,2)</f>
        <v>0</v>
      </c>
      <c r="BL342" s="17" t="s">
        <v>128</v>
      </c>
      <c r="BM342" s="17" t="s">
        <v>363</v>
      </c>
    </row>
    <row r="343" spans="2:47" s="1" customFormat="1" ht="27">
      <c r="B343" s="34"/>
      <c r="D343" s="173" t="s">
        <v>130</v>
      </c>
      <c r="F343" s="174" t="s">
        <v>364</v>
      </c>
      <c r="I343" s="134"/>
      <c r="L343" s="34"/>
      <c r="M343" s="63"/>
      <c r="N343" s="35"/>
      <c r="O343" s="35"/>
      <c r="P343" s="35"/>
      <c r="Q343" s="35"/>
      <c r="R343" s="35"/>
      <c r="S343" s="35"/>
      <c r="T343" s="64"/>
      <c r="AT343" s="17" t="s">
        <v>130</v>
      </c>
      <c r="AU343" s="17" t="s">
        <v>81</v>
      </c>
    </row>
    <row r="344" spans="2:51" s="12" customFormat="1" ht="13.5">
      <c r="B344" s="183"/>
      <c r="D344" s="184" t="s">
        <v>131</v>
      </c>
      <c r="E344" s="185" t="s">
        <v>19</v>
      </c>
      <c r="F344" s="186" t="s">
        <v>365</v>
      </c>
      <c r="H344" s="187">
        <v>1607.208</v>
      </c>
      <c r="I344" s="188"/>
      <c r="L344" s="183"/>
      <c r="M344" s="189"/>
      <c r="N344" s="190"/>
      <c r="O344" s="190"/>
      <c r="P344" s="190"/>
      <c r="Q344" s="190"/>
      <c r="R344" s="190"/>
      <c r="S344" s="190"/>
      <c r="T344" s="191"/>
      <c r="AT344" s="192" t="s">
        <v>131</v>
      </c>
      <c r="AU344" s="192" t="s">
        <v>81</v>
      </c>
      <c r="AV344" s="12" t="s">
        <v>81</v>
      </c>
      <c r="AW344" s="12" t="s">
        <v>34</v>
      </c>
      <c r="AX344" s="12" t="s">
        <v>78</v>
      </c>
      <c r="AY344" s="192" t="s">
        <v>121</v>
      </c>
    </row>
    <row r="345" spans="2:65" s="1" customFormat="1" ht="22.5" customHeight="1">
      <c r="B345" s="160"/>
      <c r="C345" s="161" t="s">
        <v>366</v>
      </c>
      <c r="D345" s="161" t="s">
        <v>124</v>
      </c>
      <c r="E345" s="162" t="s">
        <v>367</v>
      </c>
      <c r="F345" s="163" t="s">
        <v>368</v>
      </c>
      <c r="G345" s="164" t="s">
        <v>350</v>
      </c>
      <c r="H345" s="165">
        <v>66.967</v>
      </c>
      <c r="I345" s="166"/>
      <c r="J345" s="167">
        <f>ROUND(I345*H345,2)</f>
        <v>0</v>
      </c>
      <c r="K345" s="163" t="s">
        <v>142</v>
      </c>
      <c r="L345" s="34"/>
      <c r="M345" s="168" t="s">
        <v>19</v>
      </c>
      <c r="N345" s="169" t="s">
        <v>42</v>
      </c>
      <c r="O345" s="35"/>
      <c r="P345" s="170">
        <f>O345*H345</f>
        <v>0</v>
      </c>
      <c r="Q345" s="170">
        <v>0</v>
      </c>
      <c r="R345" s="170">
        <f>Q345*H345</f>
        <v>0</v>
      </c>
      <c r="S345" s="170">
        <v>0</v>
      </c>
      <c r="T345" s="171">
        <f>S345*H345</f>
        <v>0</v>
      </c>
      <c r="AR345" s="17" t="s">
        <v>128</v>
      </c>
      <c r="AT345" s="17" t="s">
        <v>124</v>
      </c>
      <c r="AU345" s="17" t="s">
        <v>81</v>
      </c>
      <c r="AY345" s="17" t="s">
        <v>121</v>
      </c>
      <c r="BE345" s="172">
        <f>IF(N345="základní",J345,0)</f>
        <v>0</v>
      </c>
      <c r="BF345" s="172">
        <f>IF(N345="snížená",J345,0)</f>
        <v>0</v>
      </c>
      <c r="BG345" s="172">
        <f>IF(N345="zákl. přenesená",J345,0)</f>
        <v>0</v>
      </c>
      <c r="BH345" s="172">
        <f>IF(N345="sníž. přenesená",J345,0)</f>
        <v>0</v>
      </c>
      <c r="BI345" s="172">
        <f>IF(N345="nulová",J345,0)</f>
        <v>0</v>
      </c>
      <c r="BJ345" s="17" t="s">
        <v>78</v>
      </c>
      <c r="BK345" s="172">
        <f>ROUND(I345*H345,2)</f>
        <v>0</v>
      </c>
      <c r="BL345" s="17" t="s">
        <v>128</v>
      </c>
      <c r="BM345" s="17" t="s">
        <v>369</v>
      </c>
    </row>
    <row r="346" spans="2:47" s="1" customFormat="1" ht="13.5">
      <c r="B346" s="34"/>
      <c r="D346" s="173" t="s">
        <v>130</v>
      </c>
      <c r="F346" s="174" t="s">
        <v>370</v>
      </c>
      <c r="I346" s="134"/>
      <c r="L346" s="34"/>
      <c r="M346" s="63"/>
      <c r="N346" s="35"/>
      <c r="O346" s="35"/>
      <c r="P346" s="35"/>
      <c r="Q346" s="35"/>
      <c r="R346" s="35"/>
      <c r="S346" s="35"/>
      <c r="T346" s="64"/>
      <c r="AT346" s="17" t="s">
        <v>130</v>
      </c>
      <c r="AU346" s="17" t="s">
        <v>81</v>
      </c>
    </row>
    <row r="347" spans="2:63" s="10" customFormat="1" ht="29.25" customHeight="1">
      <c r="B347" s="146"/>
      <c r="D347" s="157" t="s">
        <v>70</v>
      </c>
      <c r="E347" s="158" t="s">
        <v>371</v>
      </c>
      <c r="F347" s="158" t="s">
        <v>372</v>
      </c>
      <c r="I347" s="149"/>
      <c r="J347" s="159">
        <f>BK347</f>
        <v>0</v>
      </c>
      <c r="L347" s="146"/>
      <c r="M347" s="151"/>
      <c r="N347" s="152"/>
      <c r="O347" s="152"/>
      <c r="P347" s="153">
        <f>SUM(P348:P349)</f>
        <v>0</v>
      </c>
      <c r="Q347" s="152"/>
      <c r="R347" s="153">
        <f>SUM(R348:R349)</f>
        <v>0</v>
      </c>
      <c r="S347" s="152"/>
      <c r="T347" s="154">
        <f>SUM(T348:T349)</f>
        <v>0</v>
      </c>
      <c r="AR347" s="147" t="s">
        <v>78</v>
      </c>
      <c r="AT347" s="155" t="s">
        <v>70</v>
      </c>
      <c r="AU347" s="155" t="s">
        <v>78</v>
      </c>
      <c r="AY347" s="147" t="s">
        <v>121</v>
      </c>
      <c r="BK347" s="156">
        <f>SUM(BK348:BK349)</f>
        <v>0</v>
      </c>
    </row>
    <row r="348" spans="2:65" s="1" customFormat="1" ht="22.5" customHeight="1">
      <c r="B348" s="160"/>
      <c r="C348" s="161" t="s">
        <v>373</v>
      </c>
      <c r="D348" s="161" t="s">
        <v>124</v>
      </c>
      <c r="E348" s="162" t="s">
        <v>374</v>
      </c>
      <c r="F348" s="163" t="s">
        <v>375</v>
      </c>
      <c r="G348" s="164" t="s">
        <v>350</v>
      </c>
      <c r="H348" s="165">
        <v>183.682</v>
      </c>
      <c r="I348" s="166"/>
      <c r="J348" s="167">
        <f>ROUND(I348*H348,2)</f>
        <v>0</v>
      </c>
      <c r="K348" s="163" t="s">
        <v>142</v>
      </c>
      <c r="L348" s="34"/>
      <c r="M348" s="168" t="s">
        <v>19</v>
      </c>
      <c r="N348" s="169" t="s">
        <v>42</v>
      </c>
      <c r="O348" s="35"/>
      <c r="P348" s="170">
        <f>O348*H348</f>
        <v>0</v>
      </c>
      <c r="Q348" s="170">
        <v>0</v>
      </c>
      <c r="R348" s="170">
        <f>Q348*H348</f>
        <v>0</v>
      </c>
      <c r="S348" s="170">
        <v>0</v>
      </c>
      <c r="T348" s="171">
        <f>S348*H348</f>
        <v>0</v>
      </c>
      <c r="AR348" s="17" t="s">
        <v>128</v>
      </c>
      <c r="AT348" s="17" t="s">
        <v>124</v>
      </c>
      <c r="AU348" s="17" t="s">
        <v>81</v>
      </c>
      <c r="AY348" s="17" t="s">
        <v>121</v>
      </c>
      <c r="BE348" s="172">
        <f>IF(N348="základní",J348,0)</f>
        <v>0</v>
      </c>
      <c r="BF348" s="172">
        <f>IF(N348="snížená",J348,0)</f>
        <v>0</v>
      </c>
      <c r="BG348" s="172">
        <f>IF(N348="zákl. přenesená",J348,0)</f>
        <v>0</v>
      </c>
      <c r="BH348" s="172">
        <f>IF(N348="sníž. přenesená",J348,0)</f>
        <v>0</v>
      </c>
      <c r="BI348" s="172">
        <f>IF(N348="nulová",J348,0)</f>
        <v>0</v>
      </c>
      <c r="BJ348" s="17" t="s">
        <v>78</v>
      </c>
      <c r="BK348" s="172">
        <f>ROUND(I348*H348,2)</f>
        <v>0</v>
      </c>
      <c r="BL348" s="17" t="s">
        <v>128</v>
      </c>
      <c r="BM348" s="17" t="s">
        <v>376</v>
      </c>
    </row>
    <row r="349" spans="2:47" s="1" customFormat="1" ht="40.5">
      <c r="B349" s="34"/>
      <c r="D349" s="173" t="s">
        <v>130</v>
      </c>
      <c r="F349" s="174" t="s">
        <v>377</v>
      </c>
      <c r="I349" s="134"/>
      <c r="L349" s="34"/>
      <c r="M349" s="63"/>
      <c r="N349" s="35"/>
      <c r="O349" s="35"/>
      <c r="P349" s="35"/>
      <c r="Q349" s="35"/>
      <c r="R349" s="35"/>
      <c r="S349" s="35"/>
      <c r="T349" s="64"/>
      <c r="AT349" s="17" t="s">
        <v>130</v>
      </c>
      <c r="AU349" s="17" t="s">
        <v>81</v>
      </c>
    </row>
    <row r="350" spans="2:63" s="10" customFormat="1" ht="36.75" customHeight="1">
      <c r="B350" s="146"/>
      <c r="D350" s="147" t="s">
        <v>70</v>
      </c>
      <c r="E350" s="148" t="s">
        <v>378</v>
      </c>
      <c r="F350" s="148" t="s">
        <v>379</v>
      </c>
      <c r="I350" s="149"/>
      <c r="J350" s="150">
        <f>BK350</f>
        <v>0</v>
      </c>
      <c r="L350" s="146"/>
      <c r="M350" s="151"/>
      <c r="N350" s="152"/>
      <c r="O350" s="152"/>
      <c r="P350" s="153">
        <f>P351+P356</f>
        <v>0</v>
      </c>
      <c r="Q350" s="152"/>
      <c r="R350" s="153">
        <f>R351+R356</f>
        <v>0</v>
      </c>
      <c r="S350" s="152"/>
      <c r="T350" s="154">
        <f>T351+T356</f>
        <v>0</v>
      </c>
      <c r="AR350" s="147" t="s">
        <v>81</v>
      </c>
      <c r="AT350" s="155" t="s">
        <v>70</v>
      </c>
      <c r="AU350" s="155" t="s">
        <v>71</v>
      </c>
      <c r="AY350" s="147" t="s">
        <v>121</v>
      </c>
      <c r="BK350" s="156">
        <f>BK351+BK356</f>
        <v>0</v>
      </c>
    </row>
    <row r="351" spans="2:63" s="10" customFormat="1" ht="19.5" customHeight="1">
      <c r="B351" s="146"/>
      <c r="D351" s="157" t="s">
        <v>70</v>
      </c>
      <c r="E351" s="158" t="s">
        <v>380</v>
      </c>
      <c r="F351" s="158" t="s">
        <v>381</v>
      </c>
      <c r="I351" s="149"/>
      <c r="J351" s="159">
        <f>BK351</f>
        <v>0</v>
      </c>
      <c r="L351" s="146"/>
      <c r="M351" s="151"/>
      <c r="N351" s="152"/>
      <c r="O351" s="152"/>
      <c r="P351" s="153">
        <f>SUM(P352:P355)</f>
        <v>0</v>
      </c>
      <c r="Q351" s="152"/>
      <c r="R351" s="153">
        <f>SUM(R352:R355)</f>
        <v>0</v>
      </c>
      <c r="S351" s="152"/>
      <c r="T351" s="154">
        <f>SUM(T352:T355)</f>
        <v>0</v>
      </c>
      <c r="AR351" s="147" t="s">
        <v>81</v>
      </c>
      <c r="AT351" s="155" t="s">
        <v>70</v>
      </c>
      <c r="AU351" s="155" t="s">
        <v>78</v>
      </c>
      <c r="AY351" s="147" t="s">
        <v>121</v>
      </c>
      <c r="BK351" s="156">
        <f>SUM(BK352:BK355)</f>
        <v>0</v>
      </c>
    </row>
    <row r="352" spans="2:65" s="1" customFormat="1" ht="31.5" customHeight="1">
      <c r="B352" s="160"/>
      <c r="C352" s="161" t="s">
        <v>382</v>
      </c>
      <c r="D352" s="161" t="s">
        <v>124</v>
      </c>
      <c r="E352" s="162" t="s">
        <v>383</v>
      </c>
      <c r="F352" s="163" t="s">
        <v>384</v>
      </c>
      <c r="G352" s="164" t="s">
        <v>312</v>
      </c>
      <c r="H352" s="165">
        <v>1</v>
      </c>
      <c r="I352" s="166"/>
      <c r="J352" s="167">
        <f>ROUND(I352*H352,2)</f>
        <v>0</v>
      </c>
      <c r="K352" s="163" t="s">
        <v>19</v>
      </c>
      <c r="L352" s="34"/>
      <c r="M352" s="168" t="s">
        <v>19</v>
      </c>
      <c r="N352" s="169" t="s">
        <v>42</v>
      </c>
      <c r="O352" s="35"/>
      <c r="P352" s="170">
        <f>O352*H352</f>
        <v>0</v>
      </c>
      <c r="Q352" s="170">
        <v>0</v>
      </c>
      <c r="R352" s="170">
        <f>Q352*H352</f>
        <v>0</v>
      </c>
      <c r="S352" s="170">
        <v>0</v>
      </c>
      <c r="T352" s="171">
        <f>S352*H352</f>
        <v>0</v>
      </c>
      <c r="AR352" s="17" t="s">
        <v>289</v>
      </c>
      <c r="AT352" s="17" t="s">
        <v>124</v>
      </c>
      <c r="AU352" s="17" t="s">
        <v>81</v>
      </c>
      <c r="AY352" s="17" t="s">
        <v>121</v>
      </c>
      <c r="BE352" s="172">
        <f>IF(N352="základní",J352,0)</f>
        <v>0</v>
      </c>
      <c r="BF352" s="172">
        <f>IF(N352="snížená",J352,0)</f>
        <v>0</v>
      </c>
      <c r="BG352" s="172">
        <f>IF(N352="zákl. přenesená",J352,0)</f>
        <v>0</v>
      </c>
      <c r="BH352" s="172">
        <f>IF(N352="sníž. přenesená",J352,0)</f>
        <v>0</v>
      </c>
      <c r="BI352" s="172">
        <f>IF(N352="nulová",J352,0)</f>
        <v>0</v>
      </c>
      <c r="BJ352" s="17" t="s">
        <v>78</v>
      </c>
      <c r="BK352" s="172">
        <f>ROUND(I352*H352,2)</f>
        <v>0</v>
      </c>
      <c r="BL352" s="17" t="s">
        <v>289</v>
      </c>
      <c r="BM352" s="17" t="s">
        <v>385</v>
      </c>
    </row>
    <row r="353" spans="2:51" s="11" customFormat="1" ht="13.5">
      <c r="B353" s="175"/>
      <c r="D353" s="173" t="s">
        <v>131</v>
      </c>
      <c r="E353" s="176" t="s">
        <v>19</v>
      </c>
      <c r="F353" s="177" t="s">
        <v>155</v>
      </c>
      <c r="H353" s="178" t="s">
        <v>19</v>
      </c>
      <c r="I353" s="179"/>
      <c r="L353" s="175"/>
      <c r="M353" s="180"/>
      <c r="N353" s="181"/>
      <c r="O353" s="181"/>
      <c r="P353" s="181"/>
      <c r="Q353" s="181"/>
      <c r="R353" s="181"/>
      <c r="S353" s="181"/>
      <c r="T353" s="182"/>
      <c r="AT353" s="178" t="s">
        <v>131</v>
      </c>
      <c r="AU353" s="178" t="s">
        <v>81</v>
      </c>
      <c r="AV353" s="11" t="s">
        <v>78</v>
      </c>
      <c r="AW353" s="11" t="s">
        <v>34</v>
      </c>
      <c r="AX353" s="11" t="s">
        <v>71</v>
      </c>
      <c r="AY353" s="178" t="s">
        <v>121</v>
      </c>
    </row>
    <row r="354" spans="2:51" s="11" customFormat="1" ht="13.5">
      <c r="B354" s="175"/>
      <c r="D354" s="173" t="s">
        <v>131</v>
      </c>
      <c r="E354" s="176" t="s">
        <v>19</v>
      </c>
      <c r="F354" s="177" t="s">
        <v>386</v>
      </c>
      <c r="H354" s="178" t="s">
        <v>19</v>
      </c>
      <c r="I354" s="179"/>
      <c r="L354" s="175"/>
      <c r="M354" s="180"/>
      <c r="N354" s="181"/>
      <c r="O354" s="181"/>
      <c r="P354" s="181"/>
      <c r="Q354" s="181"/>
      <c r="R354" s="181"/>
      <c r="S354" s="181"/>
      <c r="T354" s="182"/>
      <c r="AT354" s="178" t="s">
        <v>131</v>
      </c>
      <c r="AU354" s="178" t="s">
        <v>81</v>
      </c>
      <c r="AV354" s="11" t="s">
        <v>78</v>
      </c>
      <c r="AW354" s="11" t="s">
        <v>34</v>
      </c>
      <c r="AX354" s="11" t="s">
        <v>71</v>
      </c>
      <c r="AY354" s="178" t="s">
        <v>121</v>
      </c>
    </row>
    <row r="355" spans="2:51" s="12" customFormat="1" ht="13.5">
      <c r="B355" s="183"/>
      <c r="D355" s="173" t="s">
        <v>131</v>
      </c>
      <c r="E355" s="192" t="s">
        <v>19</v>
      </c>
      <c r="F355" s="195" t="s">
        <v>387</v>
      </c>
      <c r="H355" s="196">
        <v>1</v>
      </c>
      <c r="I355" s="188"/>
      <c r="L355" s="183"/>
      <c r="M355" s="189"/>
      <c r="N355" s="190"/>
      <c r="O355" s="190"/>
      <c r="P355" s="190"/>
      <c r="Q355" s="190"/>
      <c r="R355" s="190"/>
      <c r="S355" s="190"/>
      <c r="T355" s="191"/>
      <c r="AT355" s="192" t="s">
        <v>131</v>
      </c>
      <c r="AU355" s="192" t="s">
        <v>81</v>
      </c>
      <c r="AV355" s="12" t="s">
        <v>81</v>
      </c>
      <c r="AW355" s="12" t="s">
        <v>34</v>
      </c>
      <c r="AX355" s="12" t="s">
        <v>78</v>
      </c>
      <c r="AY355" s="192" t="s">
        <v>121</v>
      </c>
    </row>
    <row r="356" spans="2:63" s="10" customFormat="1" ht="29.25" customHeight="1">
      <c r="B356" s="146"/>
      <c r="D356" s="157" t="s">
        <v>70</v>
      </c>
      <c r="E356" s="158" t="s">
        <v>388</v>
      </c>
      <c r="F356" s="158" t="s">
        <v>389</v>
      </c>
      <c r="I356" s="149"/>
      <c r="J356" s="159">
        <f>BK356</f>
        <v>0</v>
      </c>
      <c r="L356" s="146"/>
      <c r="M356" s="151"/>
      <c r="N356" s="152"/>
      <c r="O356" s="152"/>
      <c r="P356" s="153">
        <f>P357</f>
        <v>0</v>
      </c>
      <c r="Q356" s="152"/>
      <c r="R356" s="153">
        <f>R357</f>
        <v>0</v>
      </c>
      <c r="S356" s="152"/>
      <c r="T356" s="154">
        <f>T357</f>
        <v>0</v>
      </c>
      <c r="AR356" s="147" t="s">
        <v>81</v>
      </c>
      <c r="AT356" s="155" t="s">
        <v>70</v>
      </c>
      <c r="AU356" s="155" t="s">
        <v>78</v>
      </c>
      <c r="AY356" s="147" t="s">
        <v>121</v>
      </c>
      <c r="BK356" s="156">
        <f>BK357</f>
        <v>0</v>
      </c>
    </row>
    <row r="357" spans="2:65" s="1" customFormat="1" ht="22.5" customHeight="1">
      <c r="B357" s="160"/>
      <c r="C357" s="161" t="s">
        <v>390</v>
      </c>
      <c r="D357" s="161" t="s">
        <v>124</v>
      </c>
      <c r="E357" s="162" t="s">
        <v>391</v>
      </c>
      <c r="F357" s="163" t="s">
        <v>392</v>
      </c>
      <c r="G357" s="164" t="s">
        <v>312</v>
      </c>
      <c r="H357" s="165">
        <v>1</v>
      </c>
      <c r="I357" s="166"/>
      <c r="J357" s="167">
        <f>ROUND(I357*H357,2)</f>
        <v>0</v>
      </c>
      <c r="K357" s="163" t="s">
        <v>19</v>
      </c>
      <c r="L357" s="34"/>
      <c r="M357" s="168" t="s">
        <v>19</v>
      </c>
      <c r="N357" s="169" t="s">
        <v>42</v>
      </c>
      <c r="O357" s="35"/>
      <c r="P357" s="170">
        <f>O357*H357</f>
        <v>0</v>
      </c>
      <c r="Q357" s="170">
        <v>0</v>
      </c>
      <c r="R357" s="170">
        <f>Q357*H357</f>
        <v>0</v>
      </c>
      <c r="S357" s="170">
        <v>0</v>
      </c>
      <c r="T357" s="171">
        <f>S357*H357</f>
        <v>0</v>
      </c>
      <c r="AR357" s="17" t="s">
        <v>289</v>
      </c>
      <c r="AT357" s="17" t="s">
        <v>124</v>
      </c>
      <c r="AU357" s="17" t="s">
        <v>81</v>
      </c>
      <c r="AY357" s="17" t="s">
        <v>121</v>
      </c>
      <c r="BE357" s="172">
        <f>IF(N357="základní",J357,0)</f>
        <v>0</v>
      </c>
      <c r="BF357" s="172">
        <f>IF(N357="snížená",J357,0)</f>
        <v>0</v>
      </c>
      <c r="BG357" s="172">
        <f>IF(N357="zákl. přenesená",J357,0)</f>
        <v>0</v>
      </c>
      <c r="BH357" s="172">
        <f>IF(N357="sníž. přenesená",J357,0)</f>
        <v>0</v>
      </c>
      <c r="BI357" s="172">
        <f>IF(N357="nulová",J357,0)</f>
        <v>0</v>
      </c>
      <c r="BJ357" s="17" t="s">
        <v>78</v>
      </c>
      <c r="BK357" s="172">
        <f>ROUND(I357*H357,2)</f>
        <v>0</v>
      </c>
      <c r="BL357" s="17" t="s">
        <v>289</v>
      </c>
      <c r="BM357" s="17" t="s">
        <v>393</v>
      </c>
    </row>
    <row r="358" spans="2:63" s="10" customFormat="1" ht="36.75" customHeight="1">
      <c r="B358" s="146"/>
      <c r="D358" s="157" t="s">
        <v>70</v>
      </c>
      <c r="E358" s="209" t="s">
        <v>394</v>
      </c>
      <c r="F358" s="209" t="s">
        <v>395</v>
      </c>
      <c r="I358" s="149"/>
      <c r="J358" s="210">
        <f>BK358</f>
        <v>0</v>
      </c>
      <c r="L358" s="146"/>
      <c r="M358" s="151"/>
      <c r="N358" s="152"/>
      <c r="O358" s="152"/>
      <c r="P358" s="153">
        <f>P359</f>
        <v>0</v>
      </c>
      <c r="Q358" s="152"/>
      <c r="R358" s="153">
        <f>R359</f>
        <v>0</v>
      </c>
      <c r="S358" s="152"/>
      <c r="T358" s="154">
        <f>T359</f>
        <v>0</v>
      </c>
      <c r="AR358" s="147" t="s">
        <v>174</v>
      </c>
      <c r="AT358" s="155" t="s">
        <v>70</v>
      </c>
      <c r="AU358" s="155" t="s">
        <v>71</v>
      </c>
      <c r="AY358" s="147" t="s">
        <v>121</v>
      </c>
      <c r="BK358" s="156">
        <f>BK359</f>
        <v>0</v>
      </c>
    </row>
    <row r="359" spans="2:65" s="1" customFormat="1" ht="22.5" customHeight="1">
      <c r="B359" s="160"/>
      <c r="C359" s="161" t="s">
        <v>396</v>
      </c>
      <c r="D359" s="161" t="s">
        <v>124</v>
      </c>
      <c r="E359" s="162" t="s">
        <v>397</v>
      </c>
      <c r="F359" s="163" t="s">
        <v>398</v>
      </c>
      <c r="G359" s="164" t="s">
        <v>312</v>
      </c>
      <c r="H359" s="165">
        <v>1</v>
      </c>
      <c r="I359" s="166"/>
      <c r="J359" s="167">
        <f>ROUND(I359*H359,2)</f>
        <v>0</v>
      </c>
      <c r="K359" s="163" t="s">
        <v>19</v>
      </c>
      <c r="L359" s="34"/>
      <c r="M359" s="168" t="s">
        <v>19</v>
      </c>
      <c r="N359" s="211" t="s">
        <v>42</v>
      </c>
      <c r="O359" s="212"/>
      <c r="P359" s="213">
        <f>O359*H359</f>
        <v>0</v>
      </c>
      <c r="Q359" s="213">
        <v>0</v>
      </c>
      <c r="R359" s="213">
        <f>Q359*H359</f>
        <v>0</v>
      </c>
      <c r="S359" s="213">
        <v>0</v>
      </c>
      <c r="T359" s="214">
        <f>S359*H359</f>
        <v>0</v>
      </c>
      <c r="AR359" s="17" t="s">
        <v>399</v>
      </c>
      <c r="AT359" s="17" t="s">
        <v>124</v>
      </c>
      <c r="AU359" s="17" t="s">
        <v>78</v>
      </c>
      <c r="AY359" s="17" t="s">
        <v>121</v>
      </c>
      <c r="BE359" s="172">
        <f>IF(N359="základní",J359,0)</f>
        <v>0</v>
      </c>
      <c r="BF359" s="172">
        <f>IF(N359="snížená",J359,0)</f>
        <v>0</v>
      </c>
      <c r="BG359" s="172">
        <f>IF(N359="zákl. přenesená",J359,0)</f>
        <v>0</v>
      </c>
      <c r="BH359" s="172">
        <f>IF(N359="sníž. přenesená",J359,0)</f>
        <v>0</v>
      </c>
      <c r="BI359" s="172">
        <f>IF(N359="nulová",J359,0)</f>
        <v>0</v>
      </c>
      <c r="BJ359" s="17" t="s">
        <v>78</v>
      </c>
      <c r="BK359" s="172">
        <f>ROUND(I359*H359,2)</f>
        <v>0</v>
      </c>
      <c r="BL359" s="17" t="s">
        <v>399</v>
      </c>
      <c r="BM359" s="17" t="s">
        <v>400</v>
      </c>
    </row>
    <row r="360" spans="2:12" s="1" customFormat="1" ht="6.75" customHeight="1">
      <c r="B360" s="49"/>
      <c r="C360" s="50"/>
      <c r="D360" s="50"/>
      <c r="E360" s="50"/>
      <c r="F360" s="50"/>
      <c r="G360" s="50"/>
      <c r="H360" s="50"/>
      <c r="I360" s="112"/>
      <c r="J360" s="50"/>
      <c r="K360" s="50"/>
      <c r="L360" s="34"/>
    </row>
    <row r="361" ht="13.5">
      <c r="AT361" s="215"/>
    </row>
  </sheetData>
  <sheetProtection password="CC35" sheet="1" objects="1" scenarios="1" formatColumns="0" formatRows="0" sort="0" autoFilter="0"/>
  <autoFilter ref="C87:K87"/>
  <mergeCells count="9">
    <mergeCell ref="E80:H80"/>
    <mergeCell ref="G1:H1"/>
    <mergeCell ref="L2:V2"/>
    <mergeCell ref="E7:H7"/>
    <mergeCell ref="E9:H9"/>
    <mergeCell ref="E24:H24"/>
    <mergeCell ref="E45:H45"/>
    <mergeCell ref="E47:H47"/>
    <mergeCell ref="E78:H78"/>
  </mergeCells>
  <hyperlinks>
    <hyperlink ref="F1:G1" location="C2" tooltip="Krycí list soupisu" display="1) Krycí list soupisu"/>
    <hyperlink ref="G1:H1" location="C54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67" customWidth="1"/>
    <col min="2" max="2" width="1.66796875" style="267" customWidth="1"/>
    <col min="3" max="4" width="5" style="267" customWidth="1"/>
    <col min="5" max="5" width="11.66015625" style="267" customWidth="1"/>
    <col min="6" max="6" width="9.16015625" style="267" customWidth="1"/>
    <col min="7" max="7" width="5" style="267" customWidth="1"/>
    <col min="8" max="8" width="77.83203125" style="267" customWidth="1"/>
    <col min="9" max="10" width="20" style="267" customWidth="1"/>
    <col min="11" max="11" width="1.66796875" style="267" customWidth="1"/>
    <col min="12" max="16384" width="9.33203125" style="267" customWidth="1"/>
  </cols>
  <sheetData>
    <row r="1" ht="37.5" customHeight="1"/>
    <row r="2" spans="2:11" ht="7.5" customHeight="1">
      <c r="B2" s="268"/>
      <c r="C2" s="269"/>
      <c r="D2" s="269"/>
      <c r="E2" s="269"/>
      <c r="F2" s="269"/>
      <c r="G2" s="269"/>
      <c r="H2" s="269"/>
      <c r="I2" s="269"/>
      <c r="J2" s="269"/>
      <c r="K2" s="270"/>
    </row>
    <row r="3" spans="2:11" s="274" customFormat="1" ht="45" customHeight="1">
      <c r="B3" s="271"/>
      <c r="C3" s="272" t="s">
        <v>408</v>
      </c>
      <c r="D3" s="272"/>
      <c r="E3" s="272"/>
      <c r="F3" s="272"/>
      <c r="G3" s="272"/>
      <c r="H3" s="272"/>
      <c r="I3" s="272"/>
      <c r="J3" s="272"/>
      <c r="K3" s="273"/>
    </row>
    <row r="4" spans="2:11" ht="25.5" customHeight="1">
      <c r="B4" s="275"/>
      <c r="C4" s="276" t="s">
        <v>409</v>
      </c>
      <c r="D4" s="276"/>
      <c r="E4" s="276"/>
      <c r="F4" s="276"/>
      <c r="G4" s="276"/>
      <c r="H4" s="276"/>
      <c r="I4" s="276"/>
      <c r="J4" s="276"/>
      <c r="K4" s="277"/>
    </row>
    <row r="5" spans="2:11" ht="5.25" customHeight="1">
      <c r="B5" s="275"/>
      <c r="C5" s="278"/>
      <c r="D5" s="278"/>
      <c r="E5" s="278"/>
      <c r="F5" s="278"/>
      <c r="G5" s="278"/>
      <c r="H5" s="278"/>
      <c r="I5" s="278"/>
      <c r="J5" s="278"/>
      <c r="K5" s="277"/>
    </row>
    <row r="6" spans="2:11" ht="15" customHeight="1">
      <c r="B6" s="275"/>
      <c r="C6" s="279" t="s">
        <v>410</v>
      </c>
      <c r="D6" s="279"/>
      <c r="E6" s="279"/>
      <c r="F6" s="279"/>
      <c r="G6" s="279"/>
      <c r="H6" s="279"/>
      <c r="I6" s="279"/>
      <c r="J6" s="279"/>
      <c r="K6" s="277"/>
    </row>
    <row r="7" spans="2:11" ht="15" customHeight="1">
      <c r="B7" s="280"/>
      <c r="C7" s="279" t="s">
        <v>411</v>
      </c>
      <c r="D7" s="279"/>
      <c r="E7" s="279"/>
      <c r="F7" s="279"/>
      <c r="G7" s="279"/>
      <c r="H7" s="279"/>
      <c r="I7" s="279"/>
      <c r="J7" s="279"/>
      <c r="K7" s="277"/>
    </row>
    <row r="8" spans="2:11" ht="12.75" customHeight="1">
      <c r="B8" s="280"/>
      <c r="C8" s="281"/>
      <c r="D8" s="281"/>
      <c r="E8" s="281"/>
      <c r="F8" s="281"/>
      <c r="G8" s="281"/>
      <c r="H8" s="281"/>
      <c r="I8" s="281"/>
      <c r="J8" s="281"/>
      <c r="K8" s="277"/>
    </row>
    <row r="9" spans="2:11" ht="15" customHeight="1">
      <c r="B9" s="280"/>
      <c r="C9" s="279" t="s">
        <v>412</v>
      </c>
      <c r="D9" s="279"/>
      <c r="E9" s="279"/>
      <c r="F9" s="279"/>
      <c r="G9" s="279"/>
      <c r="H9" s="279"/>
      <c r="I9" s="279"/>
      <c r="J9" s="279"/>
      <c r="K9" s="277"/>
    </row>
    <row r="10" spans="2:11" ht="15" customHeight="1">
      <c r="B10" s="280"/>
      <c r="C10" s="281"/>
      <c r="D10" s="279" t="s">
        <v>413</v>
      </c>
      <c r="E10" s="279"/>
      <c r="F10" s="279"/>
      <c r="G10" s="279"/>
      <c r="H10" s="279"/>
      <c r="I10" s="279"/>
      <c r="J10" s="279"/>
      <c r="K10" s="277"/>
    </row>
    <row r="11" spans="2:11" ht="15" customHeight="1">
      <c r="B11" s="280"/>
      <c r="C11" s="282"/>
      <c r="D11" s="279" t="s">
        <v>414</v>
      </c>
      <c r="E11" s="279"/>
      <c r="F11" s="279"/>
      <c r="G11" s="279"/>
      <c r="H11" s="279"/>
      <c r="I11" s="279"/>
      <c r="J11" s="279"/>
      <c r="K11" s="277"/>
    </row>
    <row r="12" spans="2:11" ht="12.75" customHeight="1">
      <c r="B12" s="280"/>
      <c r="C12" s="282"/>
      <c r="D12" s="282"/>
      <c r="E12" s="282"/>
      <c r="F12" s="282"/>
      <c r="G12" s="282"/>
      <c r="H12" s="282"/>
      <c r="I12" s="282"/>
      <c r="J12" s="282"/>
      <c r="K12" s="277"/>
    </row>
    <row r="13" spans="2:11" ht="15" customHeight="1">
      <c r="B13" s="280"/>
      <c r="C13" s="282"/>
      <c r="D13" s="279" t="s">
        <v>415</v>
      </c>
      <c r="E13" s="279"/>
      <c r="F13" s="279"/>
      <c r="G13" s="279"/>
      <c r="H13" s="279"/>
      <c r="I13" s="279"/>
      <c r="J13" s="279"/>
      <c r="K13" s="277"/>
    </row>
    <row r="14" spans="2:11" ht="15" customHeight="1">
      <c r="B14" s="280"/>
      <c r="C14" s="282"/>
      <c r="D14" s="279" t="s">
        <v>416</v>
      </c>
      <c r="E14" s="279"/>
      <c r="F14" s="279"/>
      <c r="G14" s="279"/>
      <c r="H14" s="279"/>
      <c r="I14" s="279"/>
      <c r="J14" s="279"/>
      <c r="K14" s="277"/>
    </row>
    <row r="15" spans="2:11" ht="15" customHeight="1">
      <c r="B15" s="280"/>
      <c r="C15" s="282"/>
      <c r="D15" s="279" t="s">
        <v>417</v>
      </c>
      <c r="E15" s="279"/>
      <c r="F15" s="279"/>
      <c r="G15" s="279"/>
      <c r="H15" s="279"/>
      <c r="I15" s="279"/>
      <c r="J15" s="279"/>
      <c r="K15" s="277"/>
    </row>
    <row r="16" spans="2:11" ht="15" customHeight="1">
      <c r="B16" s="280"/>
      <c r="C16" s="282"/>
      <c r="D16" s="282"/>
      <c r="E16" s="283" t="s">
        <v>77</v>
      </c>
      <c r="F16" s="279" t="s">
        <v>418</v>
      </c>
      <c r="G16" s="279"/>
      <c r="H16" s="279"/>
      <c r="I16" s="279"/>
      <c r="J16" s="279"/>
      <c r="K16" s="277"/>
    </row>
    <row r="17" spans="2:11" ht="15" customHeight="1">
      <c r="B17" s="280"/>
      <c r="C17" s="282"/>
      <c r="D17" s="282"/>
      <c r="E17" s="283" t="s">
        <v>419</v>
      </c>
      <c r="F17" s="279" t="s">
        <v>420</v>
      </c>
      <c r="G17" s="279"/>
      <c r="H17" s="279"/>
      <c r="I17" s="279"/>
      <c r="J17" s="279"/>
      <c r="K17" s="277"/>
    </row>
    <row r="18" spans="2:11" ht="15" customHeight="1">
      <c r="B18" s="280"/>
      <c r="C18" s="282"/>
      <c r="D18" s="282"/>
      <c r="E18" s="283" t="s">
        <v>421</v>
      </c>
      <c r="F18" s="279" t="s">
        <v>422</v>
      </c>
      <c r="G18" s="279"/>
      <c r="H18" s="279"/>
      <c r="I18" s="279"/>
      <c r="J18" s="279"/>
      <c r="K18" s="277"/>
    </row>
    <row r="19" spans="2:11" ht="15" customHeight="1">
      <c r="B19" s="280"/>
      <c r="C19" s="282"/>
      <c r="D19" s="282"/>
      <c r="E19" s="283" t="s">
        <v>423</v>
      </c>
      <c r="F19" s="279" t="s">
        <v>424</v>
      </c>
      <c r="G19" s="279"/>
      <c r="H19" s="279"/>
      <c r="I19" s="279"/>
      <c r="J19" s="279"/>
      <c r="K19" s="277"/>
    </row>
    <row r="20" spans="2:11" ht="15" customHeight="1">
      <c r="B20" s="280"/>
      <c r="C20" s="282"/>
      <c r="D20" s="282"/>
      <c r="E20" s="283" t="s">
        <v>425</v>
      </c>
      <c r="F20" s="279" t="s">
        <v>426</v>
      </c>
      <c r="G20" s="279"/>
      <c r="H20" s="279"/>
      <c r="I20" s="279"/>
      <c r="J20" s="279"/>
      <c r="K20" s="277"/>
    </row>
    <row r="21" spans="2:11" ht="15" customHeight="1">
      <c r="B21" s="280"/>
      <c r="C21" s="282"/>
      <c r="D21" s="282"/>
      <c r="E21" s="283" t="s">
        <v>427</v>
      </c>
      <c r="F21" s="279" t="s">
        <v>428</v>
      </c>
      <c r="G21" s="279"/>
      <c r="H21" s="279"/>
      <c r="I21" s="279"/>
      <c r="J21" s="279"/>
      <c r="K21" s="277"/>
    </row>
    <row r="22" spans="2:11" ht="12.75" customHeight="1">
      <c r="B22" s="280"/>
      <c r="C22" s="282"/>
      <c r="D22" s="282"/>
      <c r="E22" s="282"/>
      <c r="F22" s="282"/>
      <c r="G22" s="282"/>
      <c r="H22" s="282"/>
      <c r="I22" s="282"/>
      <c r="J22" s="282"/>
      <c r="K22" s="277"/>
    </row>
    <row r="23" spans="2:11" ht="15" customHeight="1">
      <c r="B23" s="280"/>
      <c r="C23" s="279" t="s">
        <v>429</v>
      </c>
      <c r="D23" s="279"/>
      <c r="E23" s="279"/>
      <c r="F23" s="279"/>
      <c r="G23" s="279"/>
      <c r="H23" s="279"/>
      <c r="I23" s="279"/>
      <c r="J23" s="279"/>
      <c r="K23" s="277"/>
    </row>
    <row r="24" spans="2:11" ht="15" customHeight="1">
      <c r="B24" s="280"/>
      <c r="C24" s="279" t="s">
        <v>430</v>
      </c>
      <c r="D24" s="279"/>
      <c r="E24" s="279"/>
      <c r="F24" s="279"/>
      <c r="G24" s="279"/>
      <c r="H24" s="279"/>
      <c r="I24" s="279"/>
      <c r="J24" s="279"/>
      <c r="K24" s="277"/>
    </row>
    <row r="25" spans="2:11" ht="15" customHeight="1">
      <c r="B25" s="280"/>
      <c r="C25" s="281"/>
      <c r="D25" s="279" t="s">
        <v>431</v>
      </c>
      <c r="E25" s="279"/>
      <c r="F25" s="279"/>
      <c r="G25" s="279"/>
      <c r="H25" s="279"/>
      <c r="I25" s="279"/>
      <c r="J25" s="279"/>
      <c r="K25" s="277"/>
    </row>
    <row r="26" spans="2:11" ht="15" customHeight="1">
      <c r="B26" s="280"/>
      <c r="C26" s="282"/>
      <c r="D26" s="279" t="s">
        <v>432</v>
      </c>
      <c r="E26" s="279"/>
      <c r="F26" s="279"/>
      <c r="G26" s="279"/>
      <c r="H26" s="279"/>
      <c r="I26" s="279"/>
      <c r="J26" s="279"/>
      <c r="K26" s="277"/>
    </row>
    <row r="27" spans="2:11" ht="12.75" customHeight="1">
      <c r="B27" s="280"/>
      <c r="C27" s="282"/>
      <c r="D27" s="282"/>
      <c r="E27" s="282"/>
      <c r="F27" s="282"/>
      <c r="G27" s="282"/>
      <c r="H27" s="282"/>
      <c r="I27" s="282"/>
      <c r="J27" s="282"/>
      <c r="K27" s="277"/>
    </row>
    <row r="28" spans="2:11" ht="15" customHeight="1">
      <c r="B28" s="280"/>
      <c r="C28" s="282"/>
      <c r="D28" s="279" t="s">
        <v>433</v>
      </c>
      <c r="E28" s="279"/>
      <c r="F28" s="279"/>
      <c r="G28" s="279"/>
      <c r="H28" s="279"/>
      <c r="I28" s="279"/>
      <c r="J28" s="279"/>
      <c r="K28" s="277"/>
    </row>
    <row r="29" spans="2:11" ht="15" customHeight="1">
      <c r="B29" s="280"/>
      <c r="C29" s="282"/>
      <c r="D29" s="279" t="s">
        <v>434</v>
      </c>
      <c r="E29" s="279"/>
      <c r="F29" s="279"/>
      <c r="G29" s="279"/>
      <c r="H29" s="279"/>
      <c r="I29" s="279"/>
      <c r="J29" s="279"/>
      <c r="K29" s="277"/>
    </row>
    <row r="30" spans="2:11" ht="12.75" customHeight="1">
      <c r="B30" s="280"/>
      <c r="C30" s="282"/>
      <c r="D30" s="282"/>
      <c r="E30" s="282"/>
      <c r="F30" s="282"/>
      <c r="G30" s="282"/>
      <c r="H30" s="282"/>
      <c r="I30" s="282"/>
      <c r="J30" s="282"/>
      <c r="K30" s="277"/>
    </row>
    <row r="31" spans="2:11" ht="15" customHeight="1">
      <c r="B31" s="280"/>
      <c r="C31" s="282"/>
      <c r="D31" s="279" t="s">
        <v>435</v>
      </c>
      <c r="E31" s="279"/>
      <c r="F31" s="279"/>
      <c r="G31" s="279"/>
      <c r="H31" s="279"/>
      <c r="I31" s="279"/>
      <c r="J31" s="279"/>
      <c r="K31" s="277"/>
    </row>
    <row r="32" spans="2:11" ht="15" customHeight="1">
      <c r="B32" s="280"/>
      <c r="C32" s="282"/>
      <c r="D32" s="279" t="s">
        <v>436</v>
      </c>
      <c r="E32" s="279"/>
      <c r="F32" s="279"/>
      <c r="G32" s="279"/>
      <c r="H32" s="279"/>
      <c r="I32" s="279"/>
      <c r="J32" s="279"/>
      <c r="K32" s="277"/>
    </row>
    <row r="33" spans="2:11" ht="15" customHeight="1">
      <c r="B33" s="280"/>
      <c r="C33" s="282"/>
      <c r="D33" s="279" t="s">
        <v>437</v>
      </c>
      <c r="E33" s="279"/>
      <c r="F33" s="279"/>
      <c r="G33" s="279"/>
      <c r="H33" s="279"/>
      <c r="I33" s="279"/>
      <c r="J33" s="279"/>
      <c r="K33" s="277"/>
    </row>
    <row r="34" spans="2:11" ht="15" customHeight="1">
      <c r="B34" s="280"/>
      <c r="C34" s="282"/>
      <c r="D34" s="281"/>
      <c r="E34" s="284" t="s">
        <v>106</v>
      </c>
      <c r="F34" s="281"/>
      <c r="G34" s="279" t="s">
        <v>438</v>
      </c>
      <c r="H34" s="279"/>
      <c r="I34" s="279"/>
      <c r="J34" s="279"/>
      <c r="K34" s="277"/>
    </row>
    <row r="35" spans="2:11" ht="30.75" customHeight="1">
      <c r="B35" s="280"/>
      <c r="C35" s="282"/>
      <c r="D35" s="281"/>
      <c r="E35" s="284" t="s">
        <v>439</v>
      </c>
      <c r="F35" s="281"/>
      <c r="G35" s="279" t="s">
        <v>440</v>
      </c>
      <c r="H35" s="279"/>
      <c r="I35" s="279"/>
      <c r="J35" s="279"/>
      <c r="K35" s="277"/>
    </row>
    <row r="36" spans="2:11" ht="15" customHeight="1">
      <c r="B36" s="280"/>
      <c r="C36" s="282"/>
      <c r="D36" s="281"/>
      <c r="E36" s="284" t="s">
        <v>52</v>
      </c>
      <c r="F36" s="281"/>
      <c r="G36" s="279" t="s">
        <v>441</v>
      </c>
      <c r="H36" s="279"/>
      <c r="I36" s="279"/>
      <c r="J36" s="279"/>
      <c r="K36" s="277"/>
    </row>
    <row r="37" spans="2:11" ht="15" customHeight="1">
      <c r="B37" s="280"/>
      <c r="C37" s="282"/>
      <c r="D37" s="281"/>
      <c r="E37" s="284" t="s">
        <v>107</v>
      </c>
      <c r="F37" s="281"/>
      <c r="G37" s="279" t="s">
        <v>442</v>
      </c>
      <c r="H37" s="279"/>
      <c r="I37" s="279"/>
      <c r="J37" s="279"/>
      <c r="K37" s="277"/>
    </row>
    <row r="38" spans="2:11" ht="15" customHeight="1">
      <c r="B38" s="280"/>
      <c r="C38" s="282"/>
      <c r="D38" s="281"/>
      <c r="E38" s="284" t="s">
        <v>108</v>
      </c>
      <c r="F38" s="281"/>
      <c r="G38" s="279" t="s">
        <v>443</v>
      </c>
      <c r="H38" s="279"/>
      <c r="I38" s="279"/>
      <c r="J38" s="279"/>
      <c r="K38" s="277"/>
    </row>
    <row r="39" spans="2:11" ht="15" customHeight="1">
      <c r="B39" s="280"/>
      <c r="C39" s="282"/>
      <c r="D39" s="281"/>
      <c r="E39" s="284" t="s">
        <v>109</v>
      </c>
      <c r="F39" s="281"/>
      <c r="G39" s="279" t="s">
        <v>444</v>
      </c>
      <c r="H39" s="279"/>
      <c r="I39" s="279"/>
      <c r="J39" s="279"/>
      <c r="K39" s="277"/>
    </row>
    <row r="40" spans="2:11" ht="15" customHeight="1">
      <c r="B40" s="280"/>
      <c r="C40" s="282"/>
      <c r="D40" s="281"/>
      <c r="E40" s="284" t="s">
        <v>445</v>
      </c>
      <c r="F40" s="281"/>
      <c r="G40" s="279" t="s">
        <v>446</v>
      </c>
      <c r="H40" s="279"/>
      <c r="I40" s="279"/>
      <c r="J40" s="279"/>
      <c r="K40" s="277"/>
    </row>
    <row r="41" spans="2:11" ht="15" customHeight="1">
      <c r="B41" s="280"/>
      <c r="C41" s="282"/>
      <c r="D41" s="281"/>
      <c r="E41" s="284"/>
      <c r="F41" s="281"/>
      <c r="G41" s="279" t="s">
        <v>447</v>
      </c>
      <c r="H41" s="279"/>
      <c r="I41" s="279"/>
      <c r="J41" s="279"/>
      <c r="K41" s="277"/>
    </row>
    <row r="42" spans="2:11" ht="15" customHeight="1">
      <c r="B42" s="280"/>
      <c r="C42" s="282"/>
      <c r="D42" s="281"/>
      <c r="E42" s="284" t="s">
        <v>448</v>
      </c>
      <c r="F42" s="281"/>
      <c r="G42" s="279" t="s">
        <v>449</v>
      </c>
      <c r="H42" s="279"/>
      <c r="I42" s="279"/>
      <c r="J42" s="279"/>
      <c r="K42" s="277"/>
    </row>
    <row r="43" spans="2:11" ht="15" customHeight="1">
      <c r="B43" s="280"/>
      <c r="C43" s="282"/>
      <c r="D43" s="281"/>
      <c r="E43" s="284" t="s">
        <v>111</v>
      </c>
      <c r="F43" s="281"/>
      <c r="G43" s="279" t="s">
        <v>450</v>
      </c>
      <c r="H43" s="279"/>
      <c r="I43" s="279"/>
      <c r="J43" s="279"/>
      <c r="K43" s="277"/>
    </row>
    <row r="44" spans="2:11" ht="12.75" customHeight="1">
      <c r="B44" s="280"/>
      <c r="C44" s="282"/>
      <c r="D44" s="281"/>
      <c r="E44" s="281"/>
      <c r="F44" s="281"/>
      <c r="G44" s="281"/>
      <c r="H44" s="281"/>
      <c r="I44" s="281"/>
      <c r="J44" s="281"/>
      <c r="K44" s="277"/>
    </row>
    <row r="45" spans="2:11" ht="15" customHeight="1">
      <c r="B45" s="280"/>
      <c r="C45" s="282"/>
      <c r="D45" s="279" t="s">
        <v>451</v>
      </c>
      <c r="E45" s="279"/>
      <c r="F45" s="279"/>
      <c r="G45" s="279"/>
      <c r="H45" s="279"/>
      <c r="I45" s="279"/>
      <c r="J45" s="279"/>
      <c r="K45" s="277"/>
    </row>
    <row r="46" spans="2:11" ht="15" customHeight="1">
      <c r="B46" s="280"/>
      <c r="C46" s="282"/>
      <c r="D46" s="282"/>
      <c r="E46" s="279" t="s">
        <v>452</v>
      </c>
      <c r="F46" s="279"/>
      <c r="G46" s="279"/>
      <c r="H46" s="279"/>
      <c r="I46" s="279"/>
      <c r="J46" s="279"/>
      <c r="K46" s="277"/>
    </row>
    <row r="47" spans="2:11" ht="15" customHeight="1">
      <c r="B47" s="280"/>
      <c r="C47" s="282"/>
      <c r="D47" s="282"/>
      <c r="E47" s="279" t="s">
        <v>453</v>
      </c>
      <c r="F47" s="279"/>
      <c r="G47" s="279"/>
      <c r="H47" s="279"/>
      <c r="I47" s="279"/>
      <c r="J47" s="279"/>
      <c r="K47" s="277"/>
    </row>
    <row r="48" spans="2:11" ht="15" customHeight="1">
      <c r="B48" s="280"/>
      <c r="C48" s="282"/>
      <c r="D48" s="282"/>
      <c r="E48" s="279" t="s">
        <v>454</v>
      </c>
      <c r="F48" s="279"/>
      <c r="G48" s="279"/>
      <c r="H48" s="279"/>
      <c r="I48" s="279"/>
      <c r="J48" s="279"/>
      <c r="K48" s="277"/>
    </row>
    <row r="49" spans="2:11" ht="15" customHeight="1">
      <c r="B49" s="280"/>
      <c r="C49" s="282"/>
      <c r="D49" s="279" t="s">
        <v>455</v>
      </c>
      <c r="E49" s="279"/>
      <c r="F49" s="279"/>
      <c r="G49" s="279"/>
      <c r="H49" s="279"/>
      <c r="I49" s="279"/>
      <c r="J49" s="279"/>
      <c r="K49" s="277"/>
    </row>
    <row r="50" spans="2:11" ht="25.5" customHeight="1">
      <c r="B50" s="275"/>
      <c r="C50" s="276" t="s">
        <v>456</v>
      </c>
      <c r="D50" s="276"/>
      <c r="E50" s="276"/>
      <c r="F50" s="276"/>
      <c r="G50" s="276"/>
      <c r="H50" s="276"/>
      <c r="I50" s="276"/>
      <c r="J50" s="276"/>
      <c r="K50" s="277"/>
    </row>
    <row r="51" spans="2:11" ht="5.25" customHeight="1">
      <c r="B51" s="275"/>
      <c r="C51" s="278"/>
      <c r="D51" s="278"/>
      <c r="E51" s="278"/>
      <c r="F51" s="278"/>
      <c r="G51" s="278"/>
      <c r="H51" s="278"/>
      <c r="I51" s="278"/>
      <c r="J51" s="278"/>
      <c r="K51" s="277"/>
    </row>
    <row r="52" spans="2:11" ht="15" customHeight="1">
      <c r="B52" s="275"/>
      <c r="C52" s="279" t="s">
        <v>457</v>
      </c>
      <c r="D52" s="279"/>
      <c r="E52" s="279"/>
      <c r="F52" s="279"/>
      <c r="G52" s="279"/>
      <c r="H52" s="279"/>
      <c r="I52" s="279"/>
      <c r="J52" s="279"/>
      <c r="K52" s="277"/>
    </row>
    <row r="53" spans="2:11" ht="15" customHeight="1">
      <c r="B53" s="275"/>
      <c r="C53" s="279" t="s">
        <v>458</v>
      </c>
      <c r="D53" s="279"/>
      <c r="E53" s="279"/>
      <c r="F53" s="279"/>
      <c r="G53" s="279"/>
      <c r="H53" s="279"/>
      <c r="I53" s="279"/>
      <c r="J53" s="279"/>
      <c r="K53" s="277"/>
    </row>
    <row r="54" spans="2:11" ht="12.75" customHeight="1">
      <c r="B54" s="275"/>
      <c r="C54" s="281"/>
      <c r="D54" s="281"/>
      <c r="E54" s="281"/>
      <c r="F54" s="281"/>
      <c r="G54" s="281"/>
      <c r="H54" s="281"/>
      <c r="I54" s="281"/>
      <c r="J54" s="281"/>
      <c r="K54" s="277"/>
    </row>
    <row r="55" spans="2:11" ht="15" customHeight="1">
      <c r="B55" s="275"/>
      <c r="C55" s="279" t="s">
        <v>459</v>
      </c>
      <c r="D55" s="279"/>
      <c r="E55" s="279"/>
      <c r="F55" s="279"/>
      <c r="G55" s="279"/>
      <c r="H55" s="279"/>
      <c r="I55" s="279"/>
      <c r="J55" s="279"/>
      <c r="K55" s="277"/>
    </row>
    <row r="56" spans="2:11" ht="15" customHeight="1">
      <c r="B56" s="275"/>
      <c r="C56" s="282"/>
      <c r="D56" s="279" t="s">
        <v>460</v>
      </c>
      <c r="E56" s="279"/>
      <c r="F56" s="279"/>
      <c r="G56" s="279"/>
      <c r="H56" s="279"/>
      <c r="I56" s="279"/>
      <c r="J56" s="279"/>
      <c r="K56" s="277"/>
    </row>
    <row r="57" spans="2:11" ht="15" customHeight="1">
      <c r="B57" s="275"/>
      <c r="C57" s="282"/>
      <c r="D57" s="279" t="s">
        <v>461</v>
      </c>
      <c r="E57" s="279"/>
      <c r="F57" s="279"/>
      <c r="G57" s="279"/>
      <c r="H57" s="279"/>
      <c r="I57" s="279"/>
      <c r="J57" s="279"/>
      <c r="K57" s="277"/>
    </row>
    <row r="58" spans="2:11" ht="15" customHeight="1">
      <c r="B58" s="275"/>
      <c r="C58" s="282"/>
      <c r="D58" s="279" t="s">
        <v>462</v>
      </c>
      <c r="E58" s="279"/>
      <c r="F58" s="279"/>
      <c r="G58" s="279"/>
      <c r="H58" s="279"/>
      <c r="I58" s="279"/>
      <c r="J58" s="279"/>
      <c r="K58" s="277"/>
    </row>
    <row r="59" spans="2:11" ht="15" customHeight="1">
      <c r="B59" s="275"/>
      <c r="C59" s="282"/>
      <c r="D59" s="279" t="s">
        <v>463</v>
      </c>
      <c r="E59" s="279"/>
      <c r="F59" s="279"/>
      <c r="G59" s="279"/>
      <c r="H59" s="279"/>
      <c r="I59" s="279"/>
      <c r="J59" s="279"/>
      <c r="K59" s="277"/>
    </row>
    <row r="60" spans="2:11" ht="15" customHeight="1">
      <c r="B60" s="275"/>
      <c r="C60" s="282"/>
      <c r="D60" s="285" t="s">
        <v>464</v>
      </c>
      <c r="E60" s="285"/>
      <c r="F60" s="285"/>
      <c r="G60" s="285"/>
      <c r="H60" s="285"/>
      <c r="I60" s="285"/>
      <c r="J60" s="285"/>
      <c r="K60" s="277"/>
    </row>
    <row r="61" spans="2:11" ht="15" customHeight="1">
      <c r="B61" s="275"/>
      <c r="C61" s="282"/>
      <c r="D61" s="279" t="s">
        <v>465</v>
      </c>
      <c r="E61" s="279"/>
      <c r="F61" s="279"/>
      <c r="G61" s="279"/>
      <c r="H61" s="279"/>
      <c r="I61" s="279"/>
      <c r="J61" s="279"/>
      <c r="K61" s="277"/>
    </row>
    <row r="62" spans="2:11" ht="12.75" customHeight="1">
      <c r="B62" s="275"/>
      <c r="C62" s="282"/>
      <c r="D62" s="282"/>
      <c r="E62" s="286"/>
      <c r="F62" s="282"/>
      <c r="G62" s="282"/>
      <c r="H62" s="282"/>
      <c r="I62" s="282"/>
      <c r="J62" s="282"/>
      <c r="K62" s="277"/>
    </row>
    <row r="63" spans="2:11" ht="15" customHeight="1">
      <c r="B63" s="275"/>
      <c r="C63" s="282"/>
      <c r="D63" s="279" t="s">
        <v>466</v>
      </c>
      <c r="E63" s="279"/>
      <c r="F63" s="279"/>
      <c r="G63" s="279"/>
      <c r="H63" s="279"/>
      <c r="I63" s="279"/>
      <c r="J63" s="279"/>
      <c r="K63" s="277"/>
    </row>
    <row r="64" spans="2:11" ht="15" customHeight="1">
      <c r="B64" s="275"/>
      <c r="C64" s="282"/>
      <c r="D64" s="285" t="s">
        <v>467</v>
      </c>
      <c r="E64" s="285"/>
      <c r="F64" s="285"/>
      <c r="G64" s="285"/>
      <c r="H64" s="285"/>
      <c r="I64" s="285"/>
      <c r="J64" s="285"/>
      <c r="K64" s="277"/>
    </row>
    <row r="65" spans="2:11" ht="15" customHeight="1">
      <c r="B65" s="275"/>
      <c r="C65" s="282"/>
      <c r="D65" s="279" t="s">
        <v>468</v>
      </c>
      <c r="E65" s="279"/>
      <c r="F65" s="279"/>
      <c r="G65" s="279"/>
      <c r="H65" s="279"/>
      <c r="I65" s="279"/>
      <c r="J65" s="279"/>
      <c r="K65" s="277"/>
    </row>
    <row r="66" spans="2:11" ht="15" customHeight="1">
      <c r="B66" s="275"/>
      <c r="C66" s="282"/>
      <c r="D66" s="279" t="s">
        <v>469</v>
      </c>
      <c r="E66" s="279"/>
      <c r="F66" s="279"/>
      <c r="G66" s="279"/>
      <c r="H66" s="279"/>
      <c r="I66" s="279"/>
      <c r="J66" s="279"/>
      <c r="K66" s="277"/>
    </row>
    <row r="67" spans="2:11" ht="15" customHeight="1">
      <c r="B67" s="275"/>
      <c r="C67" s="282"/>
      <c r="D67" s="279" t="s">
        <v>470</v>
      </c>
      <c r="E67" s="279"/>
      <c r="F67" s="279"/>
      <c r="G67" s="279"/>
      <c r="H67" s="279"/>
      <c r="I67" s="279"/>
      <c r="J67" s="279"/>
      <c r="K67" s="277"/>
    </row>
    <row r="68" spans="2:11" ht="15" customHeight="1">
      <c r="B68" s="275"/>
      <c r="C68" s="282"/>
      <c r="D68" s="279" t="s">
        <v>471</v>
      </c>
      <c r="E68" s="279"/>
      <c r="F68" s="279"/>
      <c r="G68" s="279"/>
      <c r="H68" s="279"/>
      <c r="I68" s="279"/>
      <c r="J68" s="279"/>
      <c r="K68" s="277"/>
    </row>
    <row r="69" spans="2:11" ht="12.75" customHeight="1">
      <c r="B69" s="287"/>
      <c r="C69" s="288"/>
      <c r="D69" s="288"/>
      <c r="E69" s="288"/>
      <c r="F69" s="288"/>
      <c r="G69" s="288"/>
      <c r="H69" s="288"/>
      <c r="I69" s="288"/>
      <c r="J69" s="288"/>
      <c r="K69" s="289"/>
    </row>
    <row r="70" spans="2:11" ht="18.75" customHeight="1">
      <c r="B70" s="290"/>
      <c r="C70" s="290"/>
      <c r="D70" s="290"/>
      <c r="E70" s="290"/>
      <c r="F70" s="290"/>
      <c r="G70" s="290"/>
      <c r="H70" s="290"/>
      <c r="I70" s="290"/>
      <c r="J70" s="290"/>
      <c r="K70" s="291"/>
    </row>
    <row r="71" spans="2:11" ht="18.75" customHeight="1">
      <c r="B71" s="291"/>
      <c r="C71" s="291"/>
      <c r="D71" s="291"/>
      <c r="E71" s="291"/>
      <c r="F71" s="291"/>
      <c r="G71" s="291"/>
      <c r="H71" s="291"/>
      <c r="I71" s="291"/>
      <c r="J71" s="291"/>
      <c r="K71" s="291"/>
    </row>
    <row r="72" spans="2:11" ht="7.5" customHeight="1">
      <c r="B72" s="292"/>
      <c r="C72" s="293"/>
      <c r="D72" s="293"/>
      <c r="E72" s="293"/>
      <c r="F72" s="293"/>
      <c r="G72" s="293"/>
      <c r="H72" s="293"/>
      <c r="I72" s="293"/>
      <c r="J72" s="293"/>
      <c r="K72" s="294"/>
    </row>
    <row r="73" spans="2:11" ht="45" customHeight="1">
      <c r="B73" s="295"/>
      <c r="C73" s="296" t="s">
        <v>407</v>
      </c>
      <c r="D73" s="296"/>
      <c r="E73" s="296"/>
      <c r="F73" s="296"/>
      <c r="G73" s="296"/>
      <c r="H73" s="296"/>
      <c r="I73" s="296"/>
      <c r="J73" s="296"/>
      <c r="K73" s="297"/>
    </row>
    <row r="74" spans="2:11" ht="17.25" customHeight="1">
      <c r="B74" s="295"/>
      <c r="C74" s="298" t="s">
        <v>472</v>
      </c>
      <c r="D74" s="298"/>
      <c r="E74" s="298"/>
      <c r="F74" s="298" t="s">
        <v>473</v>
      </c>
      <c r="G74" s="299"/>
      <c r="H74" s="298" t="s">
        <v>107</v>
      </c>
      <c r="I74" s="298" t="s">
        <v>56</v>
      </c>
      <c r="J74" s="298" t="s">
        <v>474</v>
      </c>
      <c r="K74" s="297"/>
    </row>
    <row r="75" spans="2:11" ht="17.25" customHeight="1">
      <c r="B75" s="295"/>
      <c r="C75" s="300" t="s">
        <v>475</v>
      </c>
      <c r="D75" s="300"/>
      <c r="E75" s="300"/>
      <c r="F75" s="301" t="s">
        <v>476</v>
      </c>
      <c r="G75" s="302"/>
      <c r="H75" s="300"/>
      <c r="I75" s="300"/>
      <c r="J75" s="300" t="s">
        <v>477</v>
      </c>
      <c r="K75" s="297"/>
    </row>
    <row r="76" spans="2:11" ht="5.25" customHeight="1">
      <c r="B76" s="295"/>
      <c r="C76" s="303"/>
      <c r="D76" s="303"/>
      <c r="E76" s="303"/>
      <c r="F76" s="303"/>
      <c r="G76" s="304"/>
      <c r="H76" s="303"/>
      <c r="I76" s="303"/>
      <c r="J76" s="303"/>
      <c r="K76" s="297"/>
    </row>
    <row r="77" spans="2:11" ht="15" customHeight="1">
      <c r="B77" s="295"/>
      <c r="C77" s="284" t="s">
        <v>52</v>
      </c>
      <c r="D77" s="303"/>
      <c r="E77" s="303"/>
      <c r="F77" s="305" t="s">
        <v>478</v>
      </c>
      <c r="G77" s="304"/>
      <c r="H77" s="284" t="s">
        <v>479</v>
      </c>
      <c r="I77" s="284" t="s">
        <v>480</v>
      </c>
      <c r="J77" s="284">
        <v>20</v>
      </c>
      <c r="K77" s="297"/>
    </row>
    <row r="78" spans="2:11" ht="15" customHeight="1">
      <c r="B78" s="295"/>
      <c r="C78" s="284" t="s">
        <v>481</v>
      </c>
      <c r="D78" s="284"/>
      <c r="E78" s="284"/>
      <c r="F78" s="305" t="s">
        <v>478</v>
      </c>
      <c r="G78" s="304"/>
      <c r="H78" s="284" t="s">
        <v>482</v>
      </c>
      <c r="I78" s="284" t="s">
        <v>480</v>
      </c>
      <c r="J78" s="284">
        <v>120</v>
      </c>
      <c r="K78" s="297"/>
    </row>
    <row r="79" spans="2:11" ht="15" customHeight="1">
      <c r="B79" s="306"/>
      <c r="C79" s="284" t="s">
        <v>483</v>
      </c>
      <c r="D79" s="284"/>
      <c r="E79" s="284"/>
      <c r="F79" s="305" t="s">
        <v>484</v>
      </c>
      <c r="G79" s="304"/>
      <c r="H79" s="284" t="s">
        <v>485</v>
      </c>
      <c r="I79" s="284" t="s">
        <v>480</v>
      </c>
      <c r="J79" s="284">
        <v>50</v>
      </c>
      <c r="K79" s="297"/>
    </row>
    <row r="80" spans="2:11" ht="15" customHeight="1">
      <c r="B80" s="306"/>
      <c r="C80" s="284" t="s">
        <v>486</v>
      </c>
      <c r="D80" s="284"/>
      <c r="E80" s="284"/>
      <c r="F80" s="305" t="s">
        <v>478</v>
      </c>
      <c r="G80" s="304"/>
      <c r="H80" s="284" t="s">
        <v>487</v>
      </c>
      <c r="I80" s="284" t="s">
        <v>488</v>
      </c>
      <c r="J80" s="284"/>
      <c r="K80" s="297"/>
    </row>
    <row r="81" spans="2:11" ht="15" customHeight="1">
      <c r="B81" s="306"/>
      <c r="C81" s="307" t="s">
        <v>489</v>
      </c>
      <c r="D81" s="307"/>
      <c r="E81" s="307"/>
      <c r="F81" s="308" t="s">
        <v>484</v>
      </c>
      <c r="G81" s="307"/>
      <c r="H81" s="307" t="s">
        <v>490</v>
      </c>
      <c r="I81" s="307" t="s">
        <v>480</v>
      </c>
      <c r="J81" s="307">
        <v>15</v>
      </c>
      <c r="K81" s="297"/>
    </row>
    <row r="82" spans="2:11" ht="15" customHeight="1">
      <c r="B82" s="306"/>
      <c r="C82" s="307" t="s">
        <v>491</v>
      </c>
      <c r="D82" s="307"/>
      <c r="E82" s="307"/>
      <c r="F82" s="308" t="s">
        <v>484</v>
      </c>
      <c r="G82" s="307"/>
      <c r="H82" s="307" t="s">
        <v>492</v>
      </c>
      <c r="I82" s="307" t="s">
        <v>480</v>
      </c>
      <c r="J82" s="307">
        <v>15</v>
      </c>
      <c r="K82" s="297"/>
    </row>
    <row r="83" spans="2:11" ht="15" customHeight="1">
      <c r="B83" s="306"/>
      <c r="C83" s="307" t="s">
        <v>493</v>
      </c>
      <c r="D83" s="307"/>
      <c r="E83" s="307"/>
      <c r="F83" s="308" t="s">
        <v>484</v>
      </c>
      <c r="G83" s="307"/>
      <c r="H83" s="307" t="s">
        <v>494</v>
      </c>
      <c r="I83" s="307" t="s">
        <v>480</v>
      </c>
      <c r="J83" s="307">
        <v>20</v>
      </c>
      <c r="K83" s="297"/>
    </row>
    <row r="84" spans="2:11" ht="15" customHeight="1">
      <c r="B84" s="306"/>
      <c r="C84" s="307" t="s">
        <v>495</v>
      </c>
      <c r="D84" s="307"/>
      <c r="E84" s="307"/>
      <c r="F84" s="308" t="s">
        <v>484</v>
      </c>
      <c r="G84" s="307"/>
      <c r="H84" s="307" t="s">
        <v>496</v>
      </c>
      <c r="I84" s="307" t="s">
        <v>480</v>
      </c>
      <c r="J84" s="307">
        <v>20</v>
      </c>
      <c r="K84" s="297"/>
    </row>
    <row r="85" spans="2:11" ht="15" customHeight="1">
      <c r="B85" s="306"/>
      <c r="C85" s="284" t="s">
        <v>497</v>
      </c>
      <c r="D85" s="284"/>
      <c r="E85" s="284"/>
      <c r="F85" s="305" t="s">
        <v>484</v>
      </c>
      <c r="G85" s="304"/>
      <c r="H85" s="284" t="s">
        <v>498</v>
      </c>
      <c r="I85" s="284" t="s">
        <v>480</v>
      </c>
      <c r="J85" s="284">
        <v>50</v>
      </c>
      <c r="K85" s="297"/>
    </row>
    <row r="86" spans="2:11" ht="15" customHeight="1">
      <c r="B86" s="306"/>
      <c r="C86" s="284" t="s">
        <v>499</v>
      </c>
      <c r="D86" s="284"/>
      <c r="E86" s="284"/>
      <c r="F86" s="305" t="s">
        <v>484</v>
      </c>
      <c r="G86" s="304"/>
      <c r="H86" s="284" t="s">
        <v>500</v>
      </c>
      <c r="I86" s="284" t="s">
        <v>480</v>
      </c>
      <c r="J86" s="284">
        <v>20</v>
      </c>
      <c r="K86" s="297"/>
    </row>
    <row r="87" spans="2:11" ht="15" customHeight="1">
      <c r="B87" s="306"/>
      <c r="C87" s="284" t="s">
        <v>501</v>
      </c>
      <c r="D87" s="284"/>
      <c r="E87" s="284"/>
      <c r="F87" s="305" t="s">
        <v>484</v>
      </c>
      <c r="G87" s="304"/>
      <c r="H87" s="284" t="s">
        <v>502</v>
      </c>
      <c r="I87" s="284" t="s">
        <v>480</v>
      </c>
      <c r="J87" s="284">
        <v>20</v>
      </c>
      <c r="K87" s="297"/>
    </row>
    <row r="88" spans="2:11" ht="15" customHeight="1">
      <c r="B88" s="306"/>
      <c r="C88" s="284" t="s">
        <v>503</v>
      </c>
      <c r="D88" s="284"/>
      <c r="E88" s="284"/>
      <c r="F88" s="305" t="s">
        <v>484</v>
      </c>
      <c r="G88" s="304"/>
      <c r="H88" s="284" t="s">
        <v>504</v>
      </c>
      <c r="I88" s="284" t="s">
        <v>480</v>
      </c>
      <c r="J88" s="284">
        <v>50</v>
      </c>
      <c r="K88" s="297"/>
    </row>
    <row r="89" spans="2:11" ht="15" customHeight="1">
      <c r="B89" s="306"/>
      <c r="C89" s="284" t="s">
        <v>505</v>
      </c>
      <c r="D89" s="284"/>
      <c r="E89" s="284"/>
      <c r="F89" s="305" t="s">
        <v>484</v>
      </c>
      <c r="G89" s="304"/>
      <c r="H89" s="284" t="s">
        <v>505</v>
      </c>
      <c r="I89" s="284" t="s">
        <v>480</v>
      </c>
      <c r="J89" s="284">
        <v>50</v>
      </c>
      <c r="K89" s="297"/>
    </row>
    <row r="90" spans="2:11" ht="15" customHeight="1">
      <c r="B90" s="306"/>
      <c r="C90" s="284" t="s">
        <v>112</v>
      </c>
      <c r="D90" s="284"/>
      <c r="E90" s="284"/>
      <c r="F90" s="305" t="s">
        <v>484</v>
      </c>
      <c r="G90" s="304"/>
      <c r="H90" s="284" t="s">
        <v>506</v>
      </c>
      <c r="I90" s="284" t="s">
        <v>480</v>
      </c>
      <c r="J90" s="284">
        <v>255</v>
      </c>
      <c r="K90" s="297"/>
    </row>
    <row r="91" spans="2:11" ht="15" customHeight="1">
      <c r="B91" s="306"/>
      <c r="C91" s="284" t="s">
        <v>507</v>
      </c>
      <c r="D91" s="284"/>
      <c r="E91" s="284"/>
      <c r="F91" s="305" t="s">
        <v>478</v>
      </c>
      <c r="G91" s="304"/>
      <c r="H91" s="284" t="s">
        <v>508</v>
      </c>
      <c r="I91" s="284" t="s">
        <v>509</v>
      </c>
      <c r="J91" s="284"/>
      <c r="K91" s="297"/>
    </row>
    <row r="92" spans="2:11" ht="15" customHeight="1">
      <c r="B92" s="306"/>
      <c r="C92" s="284" t="s">
        <v>510</v>
      </c>
      <c r="D92" s="284"/>
      <c r="E92" s="284"/>
      <c r="F92" s="305" t="s">
        <v>478</v>
      </c>
      <c r="G92" s="304"/>
      <c r="H92" s="284" t="s">
        <v>511</v>
      </c>
      <c r="I92" s="284" t="s">
        <v>512</v>
      </c>
      <c r="J92" s="284"/>
      <c r="K92" s="297"/>
    </row>
    <row r="93" spans="2:11" ht="15" customHeight="1">
      <c r="B93" s="306"/>
      <c r="C93" s="284" t="s">
        <v>513</v>
      </c>
      <c r="D93" s="284"/>
      <c r="E93" s="284"/>
      <c r="F93" s="305" t="s">
        <v>478</v>
      </c>
      <c r="G93" s="304"/>
      <c r="H93" s="284" t="s">
        <v>513</v>
      </c>
      <c r="I93" s="284" t="s">
        <v>512</v>
      </c>
      <c r="J93" s="284"/>
      <c r="K93" s="297"/>
    </row>
    <row r="94" spans="2:11" ht="15" customHeight="1">
      <c r="B94" s="306"/>
      <c r="C94" s="284" t="s">
        <v>37</v>
      </c>
      <c r="D94" s="284"/>
      <c r="E94" s="284"/>
      <c r="F94" s="305" t="s">
        <v>478</v>
      </c>
      <c r="G94" s="304"/>
      <c r="H94" s="284" t="s">
        <v>514</v>
      </c>
      <c r="I94" s="284" t="s">
        <v>512</v>
      </c>
      <c r="J94" s="284"/>
      <c r="K94" s="297"/>
    </row>
    <row r="95" spans="2:11" ht="15" customHeight="1">
      <c r="B95" s="306"/>
      <c r="C95" s="284" t="s">
        <v>47</v>
      </c>
      <c r="D95" s="284"/>
      <c r="E95" s="284"/>
      <c r="F95" s="305" t="s">
        <v>478</v>
      </c>
      <c r="G95" s="304"/>
      <c r="H95" s="284" t="s">
        <v>515</v>
      </c>
      <c r="I95" s="284" t="s">
        <v>512</v>
      </c>
      <c r="J95" s="284"/>
      <c r="K95" s="297"/>
    </row>
    <row r="96" spans="2:11" ht="15" customHeight="1">
      <c r="B96" s="309"/>
      <c r="C96" s="310"/>
      <c r="D96" s="310"/>
      <c r="E96" s="310"/>
      <c r="F96" s="310"/>
      <c r="G96" s="310"/>
      <c r="H96" s="310"/>
      <c r="I96" s="310"/>
      <c r="J96" s="310"/>
      <c r="K96" s="311"/>
    </row>
    <row r="97" spans="2:11" ht="18.75" customHeight="1">
      <c r="B97" s="312"/>
      <c r="C97" s="313"/>
      <c r="D97" s="313"/>
      <c r="E97" s="313"/>
      <c r="F97" s="313"/>
      <c r="G97" s="313"/>
      <c r="H97" s="313"/>
      <c r="I97" s="313"/>
      <c r="J97" s="313"/>
      <c r="K97" s="312"/>
    </row>
    <row r="98" spans="2:11" ht="18.75" customHeight="1">
      <c r="B98" s="291"/>
      <c r="C98" s="291"/>
      <c r="D98" s="291"/>
      <c r="E98" s="291"/>
      <c r="F98" s="291"/>
      <c r="G98" s="291"/>
      <c r="H98" s="291"/>
      <c r="I98" s="291"/>
      <c r="J98" s="291"/>
      <c r="K98" s="291"/>
    </row>
    <row r="99" spans="2:11" ht="7.5" customHeight="1">
      <c r="B99" s="292"/>
      <c r="C99" s="293"/>
      <c r="D99" s="293"/>
      <c r="E99" s="293"/>
      <c r="F99" s="293"/>
      <c r="G99" s="293"/>
      <c r="H99" s="293"/>
      <c r="I99" s="293"/>
      <c r="J99" s="293"/>
      <c r="K99" s="294"/>
    </row>
    <row r="100" spans="2:11" ht="45" customHeight="1">
      <c r="B100" s="295"/>
      <c r="C100" s="296" t="s">
        <v>516</v>
      </c>
      <c r="D100" s="296"/>
      <c r="E100" s="296"/>
      <c r="F100" s="296"/>
      <c r="G100" s="296"/>
      <c r="H100" s="296"/>
      <c r="I100" s="296"/>
      <c r="J100" s="296"/>
      <c r="K100" s="297"/>
    </row>
    <row r="101" spans="2:11" ht="17.25" customHeight="1">
      <c r="B101" s="295"/>
      <c r="C101" s="298" t="s">
        <v>472</v>
      </c>
      <c r="D101" s="298"/>
      <c r="E101" s="298"/>
      <c r="F101" s="298" t="s">
        <v>473</v>
      </c>
      <c r="G101" s="299"/>
      <c r="H101" s="298" t="s">
        <v>107</v>
      </c>
      <c r="I101" s="298" t="s">
        <v>56</v>
      </c>
      <c r="J101" s="298" t="s">
        <v>474</v>
      </c>
      <c r="K101" s="297"/>
    </row>
    <row r="102" spans="2:11" ht="17.25" customHeight="1">
      <c r="B102" s="295"/>
      <c r="C102" s="300" t="s">
        <v>475</v>
      </c>
      <c r="D102" s="300"/>
      <c r="E102" s="300"/>
      <c r="F102" s="301" t="s">
        <v>476</v>
      </c>
      <c r="G102" s="302"/>
      <c r="H102" s="300"/>
      <c r="I102" s="300"/>
      <c r="J102" s="300" t="s">
        <v>477</v>
      </c>
      <c r="K102" s="297"/>
    </row>
    <row r="103" spans="2:11" ht="5.25" customHeight="1">
      <c r="B103" s="295"/>
      <c r="C103" s="298"/>
      <c r="D103" s="298"/>
      <c r="E103" s="298"/>
      <c r="F103" s="298"/>
      <c r="G103" s="314"/>
      <c r="H103" s="298"/>
      <c r="I103" s="298"/>
      <c r="J103" s="298"/>
      <c r="K103" s="297"/>
    </row>
    <row r="104" spans="2:11" ht="15" customHeight="1">
      <c r="B104" s="295"/>
      <c r="C104" s="284" t="s">
        <v>52</v>
      </c>
      <c r="D104" s="303"/>
      <c r="E104" s="303"/>
      <c r="F104" s="305" t="s">
        <v>478</v>
      </c>
      <c r="G104" s="314"/>
      <c r="H104" s="284" t="s">
        <v>517</v>
      </c>
      <c r="I104" s="284" t="s">
        <v>480</v>
      </c>
      <c r="J104" s="284">
        <v>20</v>
      </c>
      <c r="K104" s="297"/>
    </row>
    <row r="105" spans="2:11" ht="15" customHeight="1">
      <c r="B105" s="295"/>
      <c r="C105" s="284" t="s">
        <v>481</v>
      </c>
      <c r="D105" s="284"/>
      <c r="E105" s="284"/>
      <c r="F105" s="305" t="s">
        <v>478</v>
      </c>
      <c r="G105" s="284"/>
      <c r="H105" s="284" t="s">
        <v>517</v>
      </c>
      <c r="I105" s="284" t="s">
        <v>480</v>
      </c>
      <c r="J105" s="284">
        <v>120</v>
      </c>
      <c r="K105" s="297"/>
    </row>
    <row r="106" spans="2:11" ht="15" customHeight="1">
      <c r="B106" s="306"/>
      <c r="C106" s="284" t="s">
        <v>483</v>
      </c>
      <c r="D106" s="284"/>
      <c r="E106" s="284"/>
      <c r="F106" s="305" t="s">
        <v>484</v>
      </c>
      <c r="G106" s="284"/>
      <c r="H106" s="284" t="s">
        <v>517</v>
      </c>
      <c r="I106" s="284" t="s">
        <v>480</v>
      </c>
      <c r="J106" s="284">
        <v>50</v>
      </c>
      <c r="K106" s="297"/>
    </row>
    <row r="107" spans="2:11" ht="15" customHeight="1">
      <c r="B107" s="306"/>
      <c r="C107" s="284" t="s">
        <v>486</v>
      </c>
      <c r="D107" s="284"/>
      <c r="E107" s="284"/>
      <c r="F107" s="305" t="s">
        <v>478</v>
      </c>
      <c r="G107" s="284"/>
      <c r="H107" s="284" t="s">
        <v>517</v>
      </c>
      <c r="I107" s="284" t="s">
        <v>488</v>
      </c>
      <c r="J107" s="284"/>
      <c r="K107" s="297"/>
    </row>
    <row r="108" spans="2:11" ht="15" customHeight="1">
      <c r="B108" s="306"/>
      <c r="C108" s="284" t="s">
        <v>497</v>
      </c>
      <c r="D108" s="284"/>
      <c r="E108" s="284"/>
      <c r="F108" s="305" t="s">
        <v>484</v>
      </c>
      <c r="G108" s="284"/>
      <c r="H108" s="284" t="s">
        <v>517</v>
      </c>
      <c r="I108" s="284" t="s">
        <v>480</v>
      </c>
      <c r="J108" s="284">
        <v>50</v>
      </c>
      <c r="K108" s="297"/>
    </row>
    <row r="109" spans="2:11" ht="15" customHeight="1">
      <c r="B109" s="306"/>
      <c r="C109" s="284" t="s">
        <v>505</v>
      </c>
      <c r="D109" s="284"/>
      <c r="E109" s="284"/>
      <c r="F109" s="305" t="s">
        <v>484</v>
      </c>
      <c r="G109" s="284"/>
      <c r="H109" s="284" t="s">
        <v>517</v>
      </c>
      <c r="I109" s="284" t="s">
        <v>480</v>
      </c>
      <c r="J109" s="284">
        <v>50</v>
      </c>
      <c r="K109" s="297"/>
    </row>
    <row r="110" spans="2:11" ht="15" customHeight="1">
      <c r="B110" s="306"/>
      <c r="C110" s="284" t="s">
        <v>503</v>
      </c>
      <c r="D110" s="284"/>
      <c r="E110" s="284"/>
      <c r="F110" s="305" t="s">
        <v>484</v>
      </c>
      <c r="G110" s="284"/>
      <c r="H110" s="284" t="s">
        <v>517</v>
      </c>
      <c r="I110" s="284" t="s">
        <v>480</v>
      </c>
      <c r="J110" s="284">
        <v>50</v>
      </c>
      <c r="K110" s="297"/>
    </row>
    <row r="111" spans="2:11" ht="15" customHeight="1">
      <c r="B111" s="306"/>
      <c r="C111" s="284" t="s">
        <v>52</v>
      </c>
      <c r="D111" s="284"/>
      <c r="E111" s="284"/>
      <c r="F111" s="305" t="s">
        <v>478</v>
      </c>
      <c r="G111" s="284"/>
      <c r="H111" s="284" t="s">
        <v>518</v>
      </c>
      <c r="I111" s="284" t="s">
        <v>480</v>
      </c>
      <c r="J111" s="284">
        <v>20</v>
      </c>
      <c r="K111" s="297"/>
    </row>
    <row r="112" spans="2:11" ht="15" customHeight="1">
      <c r="B112" s="306"/>
      <c r="C112" s="284" t="s">
        <v>519</v>
      </c>
      <c r="D112" s="284"/>
      <c r="E112" s="284"/>
      <c r="F112" s="305" t="s">
        <v>478</v>
      </c>
      <c r="G112" s="284"/>
      <c r="H112" s="284" t="s">
        <v>520</v>
      </c>
      <c r="I112" s="284" t="s">
        <v>480</v>
      </c>
      <c r="J112" s="284">
        <v>120</v>
      </c>
      <c r="K112" s="297"/>
    </row>
    <row r="113" spans="2:11" ht="15" customHeight="1">
      <c r="B113" s="306"/>
      <c r="C113" s="284" t="s">
        <v>37</v>
      </c>
      <c r="D113" s="284"/>
      <c r="E113" s="284"/>
      <c r="F113" s="305" t="s">
        <v>478</v>
      </c>
      <c r="G113" s="284"/>
      <c r="H113" s="284" t="s">
        <v>521</v>
      </c>
      <c r="I113" s="284" t="s">
        <v>512</v>
      </c>
      <c r="J113" s="284"/>
      <c r="K113" s="297"/>
    </row>
    <row r="114" spans="2:11" ht="15" customHeight="1">
      <c r="B114" s="306"/>
      <c r="C114" s="284" t="s">
        <v>47</v>
      </c>
      <c r="D114" s="284"/>
      <c r="E114" s="284"/>
      <c r="F114" s="305" t="s">
        <v>478</v>
      </c>
      <c r="G114" s="284"/>
      <c r="H114" s="284" t="s">
        <v>522</v>
      </c>
      <c r="I114" s="284" t="s">
        <v>512</v>
      </c>
      <c r="J114" s="284"/>
      <c r="K114" s="297"/>
    </row>
    <row r="115" spans="2:11" ht="15" customHeight="1">
      <c r="B115" s="306"/>
      <c r="C115" s="284" t="s">
        <v>56</v>
      </c>
      <c r="D115" s="284"/>
      <c r="E115" s="284"/>
      <c r="F115" s="305" t="s">
        <v>478</v>
      </c>
      <c r="G115" s="284"/>
      <c r="H115" s="284" t="s">
        <v>523</v>
      </c>
      <c r="I115" s="284" t="s">
        <v>524</v>
      </c>
      <c r="J115" s="284"/>
      <c r="K115" s="297"/>
    </row>
    <row r="116" spans="2:11" ht="15" customHeight="1">
      <c r="B116" s="309"/>
      <c r="C116" s="315"/>
      <c r="D116" s="315"/>
      <c r="E116" s="315"/>
      <c r="F116" s="315"/>
      <c r="G116" s="315"/>
      <c r="H116" s="315"/>
      <c r="I116" s="315"/>
      <c r="J116" s="315"/>
      <c r="K116" s="311"/>
    </row>
    <row r="117" spans="2:11" ht="18.75" customHeight="1">
      <c r="B117" s="316"/>
      <c r="C117" s="281"/>
      <c r="D117" s="281"/>
      <c r="E117" s="281"/>
      <c r="F117" s="317"/>
      <c r="G117" s="281"/>
      <c r="H117" s="281"/>
      <c r="I117" s="281"/>
      <c r="J117" s="281"/>
      <c r="K117" s="316"/>
    </row>
    <row r="118" spans="2:11" ht="18.75" customHeight="1">
      <c r="B118" s="291"/>
      <c r="C118" s="291"/>
      <c r="D118" s="291"/>
      <c r="E118" s="291"/>
      <c r="F118" s="291"/>
      <c r="G118" s="291"/>
      <c r="H118" s="291"/>
      <c r="I118" s="291"/>
      <c r="J118" s="291"/>
      <c r="K118" s="291"/>
    </row>
    <row r="119" spans="2:11" ht="7.5" customHeight="1">
      <c r="B119" s="318"/>
      <c r="C119" s="319"/>
      <c r="D119" s="319"/>
      <c r="E119" s="319"/>
      <c r="F119" s="319"/>
      <c r="G119" s="319"/>
      <c r="H119" s="319"/>
      <c r="I119" s="319"/>
      <c r="J119" s="319"/>
      <c r="K119" s="320"/>
    </row>
    <row r="120" spans="2:11" ht="45" customHeight="1">
      <c r="B120" s="321"/>
      <c r="C120" s="272" t="s">
        <v>525</v>
      </c>
      <c r="D120" s="272"/>
      <c r="E120" s="272"/>
      <c r="F120" s="272"/>
      <c r="G120" s="272"/>
      <c r="H120" s="272"/>
      <c r="I120" s="272"/>
      <c r="J120" s="272"/>
      <c r="K120" s="322"/>
    </row>
    <row r="121" spans="2:11" ht="17.25" customHeight="1">
      <c r="B121" s="323"/>
      <c r="C121" s="298" t="s">
        <v>472</v>
      </c>
      <c r="D121" s="298"/>
      <c r="E121" s="298"/>
      <c r="F121" s="298" t="s">
        <v>473</v>
      </c>
      <c r="G121" s="299"/>
      <c r="H121" s="298" t="s">
        <v>107</v>
      </c>
      <c r="I121" s="298" t="s">
        <v>56</v>
      </c>
      <c r="J121" s="298" t="s">
        <v>474</v>
      </c>
      <c r="K121" s="324"/>
    </row>
    <row r="122" spans="2:11" ht="17.25" customHeight="1">
      <c r="B122" s="323"/>
      <c r="C122" s="300" t="s">
        <v>475</v>
      </c>
      <c r="D122" s="300"/>
      <c r="E122" s="300"/>
      <c r="F122" s="301" t="s">
        <v>476</v>
      </c>
      <c r="G122" s="302"/>
      <c r="H122" s="300"/>
      <c r="I122" s="300"/>
      <c r="J122" s="300" t="s">
        <v>477</v>
      </c>
      <c r="K122" s="324"/>
    </row>
    <row r="123" spans="2:11" ht="5.25" customHeight="1">
      <c r="B123" s="325"/>
      <c r="C123" s="303"/>
      <c r="D123" s="303"/>
      <c r="E123" s="303"/>
      <c r="F123" s="303"/>
      <c r="G123" s="284"/>
      <c r="H123" s="303"/>
      <c r="I123" s="303"/>
      <c r="J123" s="303"/>
      <c r="K123" s="326"/>
    </row>
    <row r="124" spans="2:11" ht="15" customHeight="1">
      <c r="B124" s="325"/>
      <c r="C124" s="284" t="s">
        <v>481</v>
      </c>
      <c r="D124" s="303"/>
      <c r="E124" s="303"/>
      <c r="F124" s="305" t="s">
        <v>478</v>
      </c>
      <c r="G124" s="284"/>
      <c r="H124" s="284" t="s">
        <v>517</v>
      </c>
      <c r="I124" s="284" t="s">
        <v>480</v>
      </c>
      <c r="J124" s="284">
        <v>120</v>
      </c>
      <c r="K124" s="327"/>
    </row>
    <row r="125" spans="2:11" ht="15" customHeight="1">
      <c r="B125" s="325"/>
      <c r="C125" s="284" t="s">
        <v>526</v>
      </c>
      <c r="D125" s="284"/>
      <c r="E125" s="284"/>
      <c r="F125" s="305" t="s">
        <v>478</v>
      </c>
      <c r="G125" s="284"/>
      <c r="H125" s="284" t="s">
        <v>527</v>
      </c>
      <c r="I125" s="284" t="s">
        <v>480</v>
      </c>
      <c r="J125" s="284" t="s">
        <v>528</v>
      </c>
      <c r="K125" s="327"/>
    </row>
    <row r="126" spans="2:11" ht="15" customHeight="1">
      <c r="B126" s="325"/>
      <c r="C126" s="284" t="s">
        <v>427</v>
      </c>
      <c r="D126" s="284"/>
      <c r="E126" s="284"/>
      <c r="F126" s="305" t="s">
        <v>478</v>
      </c>
      <c r="G126" s="284"/>
      <c r="H126" s="284" t="s">
        <v>529</v>
      </c>
      <c r="I126" s="284" t="s">
        <v>480</v>
      </c>
      <c r="J126" s="284" t="s">
        <v>528</v>
      </c>
      <c r="K126" s="327"/>
    </row>
    <row r="127" spans="2:11" ht="15" customHeight="1">
      <c r="B127" s="325"/>
      <c r="C127" s="284" t="s">
        <v>489</v>
      </c>
      <c r="D127" s="284"/>
      <c r="E127" s="284"/>
      <c r="F127" s="305" t="s">
        <v>484</v>
      </c>
      <c r="G127" s="284"/>
      <c r="H127" s="284" t="s">
        <v>490</v>
      </c>
      <c r="I127" s="284" t="s">
        <v>480</v>
      </c>
      <c r="J127" s="284">
        <v>15</v>
      </c>
      <c r="K127" s="327"/>
    </row>
    <row r="128" spans="2:11" ht="15" customHeight="1">
      <c r="B128" s="325"/>
      <c r="C128" s="307" t="s">
        <v>491</v>
      </c>
      <c r="D128" s="307"/>
      <c r="E128" s="307"/>
      <c r="F128" s="308" t="s">
        <v>484</v>
      </c>
      <c r="G128" s="307"/>
      <c r="H128" s="307" t="s">
        <v>492</v>
      </c>
      <c r="I128" s="307" t="s">
        <v>480</v>
      </c>
      <c r="J128" s="307">
        <v>15</v>
      </c>
      <c r="K128" s="327"/>
    </row>
    <row r="129" spans="2:11" ht="15" customHeight="1">
      <c r="B129" s="325"/>
      <c r="C129" s="307" t="s">
        <v>493</v>
      </c>
      <c r="D129" s="307"/>
      <c r="E129" s="307"/>
      <c r="F129" s="308" t="s">
        <v>484</v>
      </c>
      <c r="G129" s="307"/>
      <c r="H129" s="307" t="s">
        <v>494</v>
      </c>
      <c r="I129" s="307" t="s">
        <v>480</v>
      </c>
      <c r="J129" s="307">
        <v>20</v>
      </c>
      <c r="K129" s="327"/>
    </row>
    <row r="130" spans="2:11" ht="15" customHeight="1">
      <c r="B130" s="325"/>
      <c r="C130" s="307" t="s">
        <v>495</v>
      </c>
      <c r="D130" s="307"/>
      <c r="E130" s="307"/>
      <c r="F130" s="308" t="s">
        <v>484</v>
      </c>
      <c r="G130" s="307"/>
      <c r="H130" s="307" t="s">
        <v>496</v>
      </c>
      <c r="I130" s="307" t="s">
        <v>480</v>
      </c>
      <c r="J130" s="307">
        <v>20</v>
      </c>
      <c r="K130" s="327"/>
    </row>
    <row r="131" spans="2:11" ht="15" customHeight="1">
      <c r="B131" s="325"/>
      <c r="C131" s="284" t="s">
        <v>483</v>
      </c>
      <c r="D131" s="284"/>
      <c r="E131" s="284"/>
      <c r="F131" s="305" t="s">
        <v>484</v>
      </c>
      <c r="G131" s="284"/>
      <c r="H131" s="284" t="s">
        <v>517</v>
      </c>
      <c r="I131" s="284" t="s">
        <v>480</v>
      </c>
      <c r="J131" s="284">
        <v>50</v>
      </c>
      <c r="K131" s="327"/>
    </row>
    <row r="132" spans="2:11" ht="15" customHeight="1">
      <c r="B132" s="325"/>
      <c r="C132" s="284" t="s">
        <v>497</v>
      </c>
      <c r="D132" s="284"/>
      <c r="E132" s="284"/>
      <c r="F132" s="305" t="s">
        <v>484</v>
      </c>
      <c r="G132" s="284"/>
      <c r="H132" s="284" t="s">
        <v>517</v>
      </c>
      <c r="I132" s="284" t="s">
        <v>480</v>
      </c>
      <c r="J132" s="284">
        <v>50</v>
      </c>
      <c r="K132" s="327"/>
    </row>
    <row r="133" spans="2:11" ht="15" customHeight="1">
      <c r="B133" s="325"/>
      <c r="C133" s="284" t="s">
        <v>503</v>
      </c>
      <c r="D133" s="284"/>
      <c r="E133" s="284"/>
      <c r="F133" s="305" t="s">
        <v>484</v>
      </c>
      <c r="G133" s="284"/>
      <c r="H133" s="284" t="s">
        <v>517</v>
      </c>
      <c r="I133" s="284" t="s">
        <v>480</v>
      </c>
      <c r="J133" s="284">
        <v>50</v>
      </c>
      <c r="K133" s="327"/>
    </row>
    <row r="134" spans="2:11" ht="15" customHeight="1">
      <c r="B134" s="325"/>
      <c r="C134" s="284" t="s">
        <v>505</v>
      </c>
      <c r="D134" s="284"/>
      <c r="E134" s="284"/>
      <c r="F134" s="305" t="s">
        <v>484</v>
      </c>
      <c r="G134" s="284"/>
      <c r="H134" s="284" t="s">
        <v>517</v>
      </c>
      <c r="I134" s="284" t="s">
        <v>480</v>
      </c>
      <c r="J134" s="284">
        <v>50</v>
      </c>
      <c r="K134" s="327"/>
    </row>
    <row r="135" spans="2:11" ht="15" customHeight="1">
      <c r="B135" s="325"/>
      <c r="C135" s="284" t="s">
        <v>112</v>
      </c>
      <c r="D135" s="284"/>
      <c r="E135" s="284"/>
      <c r="F135" s="305" t="s">
        <v>484</v>
      </c>
      <c r="G135" s="284"/>
      <c r="H135" s="284" t="s">
        <v>530</v>
      </c>
      <c r="I135" s="284" t="s">
        <v>480</v>
      </c>
      <c r="J135" s="284">
        <v>255</v>
      </c>
      <c r="K135" s="327"/>
    </row>
    <row r="136" spans="2:11" ht="15" customHeight="1">
      <c r="B136" s="325"/>
      <c r="C136" s="284" t="s">
        <v>507</v>
      </c>
      <c r="D136" s="284"/>
      <c r="E136" s="284"/>
      <c r="F136" s="305" t="s">
        <v>478</v>
      </c>
      <c r="G136" s="284"/>
      <c r="H136" s="284" t="s">
        <v>531</v>
      </c>
      <c r="I136" s="284" t="s">
        <v>509</v>
      </c>
      <c r="J136" s="284"/>
      <c r="K136" s="327"/>
    </row>
    <row r="137" spans="2:11" ht="15" customHeight="1">
      <c r="B137" s="325"/>
      <c r="C137" s="284" t="s">
        <v>510</v>
      </c>
      <c r="D137" s="284"/>
      <c r="E137" s="284"/>
      <c r="F137" s="305" t="s">
        <v>478</v>
      </c>
      <c r="G137" s="284"/>
      <c r="H137" s="284" t="s">
        <v>532</v>
      </c>
      <c r="I137" s="284" t="s">
        <v>512</v>
      </c>
      <c r="J137" s="284"/>
      <c r="K137" s="327"/>
    </row>
    <row r="138" spans="2:11" ht="15" customHeight="1">
      <c r="B138" s="325"/>
      <c r="C138" s="284" t="s">
        <v>513</v>
      </c>
      <c r="D138" s="284"/>
      <c r="E138" s="284"/>
      <c r="F138" s="305" t="s">
        <v>478</v>
      </c>
      <c r="G138" s="284"/>
      <c r="H138" s="284" t="s">
        <v>513</v>
      </c>
      <c r="I138" s="284" t="s">
        <v>512</v>
      </c>
      <c r="J138" s="284"/>
      <c r="K138" s="327"/>
    </row>
    <row r="139" spans="2:11" ht="15" customHeight="1">
      <c r="B139" s="325"/>
      <c r="C139" s="284" t="s">
        <v>37</v>
      </c>
      <c r="D139" s="284"/>
      <c r="E139" s="284"/>
      <c r="F139" s="305" t="s">
        <v>478</v>
      </c>
      <c r="G139" s="284"/>
      <c r="H139" s="284" t="s">
        <v>533</v>
      </c>
      <c r="I139" s="284" t="s">
        <v>512</v>
      </c>
      <c r="J139" s="284"/>
      <c r="K139" s="327"/>
    </row>
    <row r="140" spans="2:11" ht="15" customHeight="1">
      <c r="B140" s="325"/>
      <c r="C140" s="284" t="s">
        <v>534</v>
      </c>
      <c r="D140" s="284"/>
      <c r="E140" s="284"/>
      <c r="F140" s="305" t="s">
        <v>478</v>
      </c>
      <c r="G140" s="284"/>
      <c r="H140" s="284" t="s">
        <v>535</v>
      </c>
      <c r="I140" s="284" t="s">
        <v>512</v>
      </c>
      <c r="J140" s="284"/>
      <c r="K140" s="327"/>
    </row>
    <row r="141" spans="2:11" ht="15" customHeight="1">
      <c r="B141" s="328"/>
      <c r="C141" s="329"/>
      <c r="D141" s="329"/>
      <c r="E141" s="329"/>
      <c r="F141" s="329"/>
      <c r="G141" s="329"/>
      <c r="H141" s="329"/>
      <c r="I141" s="329"/>
      <c r="J141" s="329"/>
      <c r="K141" s="330"/>
    </row>
    <row r="142" spans="2:11" ht="18.75" customHeight="1">
      <c r="B142" s="281"/>
      <c r="C142" s="281"/>
      <c r="D142" s="281"/>
      <c r="E142" s="281"/>
      <c r="F142" s="317"/>
      <c r="G142" s="281"/>
      <c r="H142" s="281"/>
      <c r="I142" s="281"/>
      <c r="J142" s="281"/>
      <c r="K142" s="281"/>
    </row>
    <row r="143" spans="2:11" ht="18.75" customHeight="1">
      <c r="B143" s="291"/>
      <c r="C143" s="291"/>
      <c r="D143" s="291"/>
      <c r="E143" s="291"/>
      <c r="F143" s="291"/>
      <c r="G143" s="291"/>
      <c r="H143" s="291"/>
      <c r="I143" s="291"/>
      <c r="J143" s="291"/>
      <c r="K143" s="291"/>
    </row>
    <row r="144" spans="2:11" ht="7.5" customHeight="1">
      <c r="B144" s="292"/>
      <c r="C144" s="293"/>
      <c r="D144" s="293"/>
      <c r="E144" s="293"/>
      <c r="F144" s="293"/>
      <c r="G144" s="293"/>
      <c r="H144" s="293"/>
      <c r="I144" s="293"/>
      <c r="J144" s="293"/>
      <c r="K144" s="294"/>
    </row>
    <row r="145" spans="2:11" ht="45" customHeight="1">
      <c r="B145" s="295"/>
      <c r="C145" s="296" t="s">
        <v>536</v>
      </c>
      <c r="D145" s="296"/>
      <c r="E145" s="296"/>
      <c r="F145" s="296"/>
      <c r="G145" s="296"/>
      <c r="H145" s="296"/>
      <c r="I145" s="296"/>
      <c r="J145" s="296"/>
      <c r="K145" s="297"/>
    </row>
    <row r="146" spans="2:11" ht="17.25" customHeight="1">
      <c r="B146" s="295"/>
      <c r="C146" s="298" t="s">
        <v>472</v>
      </c>
      <c r="D146" s="298"/>
      <c r="E146" s="298"/>
      <c r="F146" s="298" t="s">
        <v>473</v>
      </c>
      <c r="G146" s="299"/>
      <c r="H146" s="298" t="s">
        <v>107</v>
      </c>
      <c r="I146" s="298" t="s">
        <v>56</v>
      </c>
      <c r="J146" s="298" t="s">
        <v>474</v>
      </c>
      <c r="K146" s="297"/>
    </row>
    <row r="147" spans="2:11" ht="17.25" customHeight="1">
      <c r="B147" s="295"/>
      <c r="C147" s="300" t="s">
        <v>475</v>
      </c>
      <c r="D147" s="300"/>
      <c r="E147" s="300"/>
      <c r="F147" s="301" t="s">
        <v>476</v>
      </c>
      <c r="G147" s="302"/>
      <c r="H147" s="300"/>
      <c r="I147" s="300"/>
      <c r="J147" s="300" t="s">
        <v>477</v>
      </c>
      <c r="K147" s="297"/>
    </row>
    <row r="148" spans="2:11" ht="5.25" customHeight="1">
      <c r="B148" s="306"/>
      <c r="C148" s="303"/>
      <c r="D148" s="303"/>
      <c r="E148" s="303"/>
      <c r="F148" s="303"/>
      <c r="G148" s="304"/>
      <c r="H148" s="303"/>
      <c r="I148" s="303"/>
      <c r="J148" s="303"/>
      <c r="K148" s="327"/>
    </row>
    <row r="149" spans="2:11" ht="15" customHeight="1">
      <c r="B149" s="306"/>
      <c r="C149" s="331" t="s">
        <v>481</v>
      </c>
      <c r="D149" s="284"/>
      <c r="E149" s="284"/>
      <c r="F149" s="332" t="s">
        <v>478</v>
      </c>
      <c r="G149" s="284"/>
      <c r="H149" s="331" t="s">
        <v>517</v>
      </c>
      <c r="I149" s="331" t="s">
        <v>480</v>
      </c>
      <c r="J149" s="331">
        <v>120</v>
      </c>
      <c r="K149" s="327"/>
    </row>
    <row r="150" spans="2:11" ht="15" customHeight="1">
      <c r="B150" s="306"/>
      <c r="C150" s="331" t="s">
        <v>526</v>
      </c>
      <c r="D150" s="284"/>
      <c r="E150" s="284"/>
      <c r="F150" s="332" t="s">
        <v>478</v>
      </c>
      <c r="G150" s="284"/>
      <c r="H150" s="331" t="s">
        <v>537</v>
      </c>
      <c r="I150" s="331" t="s">
        <v>480</v>
      </c>
      <c r="J150" s="331" t="s">
        <v>528</v>
      </c>
      <c r="K150" s="327"/>
    </row>
    <row r="151" spans="2:11" ht="15" customHeight="1">
      <c r="B151" s="306"/>
      <c r="C151" s="331" t="s">
        <v>427</v>
      </c>
      <c r="D151" s="284"/>
      <c r="E151" s="284"/>
      <c r="F151" s="332" t="s">
        <v>478</v>
      </c>
      <c r="G151" s="284"/>
      <c r="H151" s="331" t="s">
        <v>538</v>
      </c>
      <c r="I151" s="331" t="s">
        <v>480</v>
      </c>
      <c r="J151" s="331" t="s">
        <v>528</v>
      </c>
      <c r="K151" s="327"/>
    </row>
    <row r="152" spans="2:11" ht="15" customHeight="1">
      <c r="B152" s="306"/>
      <c r="C152" s="331" t="s">
        <v>483</v>
      </c>
      <c r="D152" s="284"/>
      <c r="E152" s="284"/>
      <c r="F152" s="332" t="s">
        <v>484</v>
      </c>
      <c r="G152" s="284"/>
      <c r="H152" s="331" t="s">
        <v>517</v>
      </c>
      <c r="I152" s="331" t="s">
        <v>480</v>
      </c>
      <c r="J152" s="331">
        <v>50</v>
      </c>
      <c r="K152" s="327"/>
    </row>
    <row r="153" spans="2:11" ht="15" customHeight="1">
      <c r="B153" s="306"/>
      <c r="C153" s="331" t="s">
        <v>486</v>
      </c>
      <c r="D153" s="284"/>
      <c r="E153" s="284"/>
      <c r="F153" s="332" t="s">
        <v>478</v>
      </c>
      <c r="G153" s="284"/>
      <c r="H153" s="331" t="s">
        <v>517</v>
      </c>
      <c r="I153" s="331" t="s">
        <v>488</v>
      </c>
      <c r="J153" s="331"/>
      <c r="K153" s="327"/>
    </row>
    <row r="154" spans="2:11" ht="15" customHeight="1">
      <c r="B154" s="306"/>
      <c r="C154" s="331" t="s">
        <v>497</v>
      </c>
      <c r="D154" s="284"/>
      <c r="E154" s="284"/>
      <c r="F154" s="332" t="s">
        <v>484</v>
      </c>
      <c r="G154" s="284"/>
      <c r="H154" s="331" t="s">
        <v>517</v>
      </c>
      <c r="I154" s="331" t="s">
        <v>480</v>
      </c>
      <c r="J154" s="331">
        <v>50</v>
      </c>
      <c r="K154" s="327"/>
    </row>
    <row r="155" spans="2:11" ht="15" customHeight="1">
      <c r="B155" s="306"/>
      <c r="C155" s="331" t="s">
        <v>505</v>
      </c>
      <c r="D155" s="284"/>
      <c r="E155" s="284"/>
      <c r="F155" s="332" t="s">
        <v>484</v>
      </c>
      <c r="G155" s="284"/>
      <c r="H155" s="331" t="s">
        <v>517</v>
      </c>
      <c r="I155" s="331" t="s">
        <v>480</v>
      </c>
      <c r="J155" s="331">
        <v>50</v>
      </c>
      <c r="K155" s="327"/>
    </row>
    <row r="156" spans="2:11" ht="15" customHeight="1">
      <c r="B156" s="306"/>
      <c r="C156" s="331" t="s">
        <v>503</v>
      </c>
      <c r="D156" s="284"/>
      <c r="E156" s="284"/>
      <c r="F156" s="332" t="s">
        <v>484</v>
      </c>
      <c r="G156" s="284"/>
      <c r="H156" s="331" t="s">
        <v>517</v>
      </c>
      <c r="I156" s="331" t="s">
        <v>480</v>
      </c>
      <c r="J156" s="331">
        <v>50</v>
      </c>
      <c r="K156" s="327"/>
    </row>
    <row r="157" spans="2:11" ht="15" customHeight="1">
      <c r="B157" s="306"/>
      <c r="C157" s="331" t="s">
        <v>89</v>
      </c>
      <c r="D157" s="284"/>
      <c r="E157" s="284"/>
      <c r="F157" s="332" t="s">
        <v>478</v>
      </c>
      <c r="G157" s="284"/>
      <c r="H157" s="331" t="s">
        <v>539</v>
      </c>
      <c r="I157" s="331" t="s">
        <v>480</v>
      </c>
      <c r="J157" s="331" t="s">
        <v>540</v>
      </c>
      <c r="K157" s="327"/>
    </row>
    <row r="158" spans="2:11" ht="15" customHeight="1">
      <c r="B158" s="306"/>
      <c r="C158" s="331" t="s">
        <v>541</v>
      </c>
      <c r="D158" s="284"/>
      <c r="E158" s="284"/>
      <c r="F158" s="332" t="s">
        <v>478</v>
      </c>
      <c r="G158" s="284"/>
      <c r="H158" s="331" t="s">
        <v>542</v>
      </c>
      <c r="I158" s="331" t="s">
        <v>512</v>
      </c>
      <c r="J158" s="331"/>
      <c r="K158" s="327"/>
    </row>
    <row r="159" spans="2:11" ht="15" customHeight="1">
      <c r="B159" s="333"/>
      <c r="C159" s="315"/>
      <c r="D159" s="315"/>
      <c r="E159" s="315"/>
      <c r="F159" s="315"/>
      <c r="G159" s="315"/>
      <c r="H159" s="315"/>
      <c r="I159" s="315"/>
      <c r="J159" s="315"/>
      <c r="K159" s="334"/>
    </row>
    <row r="160" spans="2:11" ht="18.75" customHeight="1">
      <c r="B160" s="281"/>
      <c r="C160" s="284"/>
      <c r="D160" s="284"/>
      <c r="E160" s="284"/>
      <c r="F160" s="305"/>
      <c r="G160" s="284"/>
      <c r="H160" s="284"/>
      <c r="I160" s="284"/>
      <c r="J160" s="284"/>
      <c r="K160" s="281"/>
    </row>
    <row r="161" spans="2:11" ht="18.75" customHeight="1">
      <c r="B161" s="291"/>
      <c r="C161" s="291"/>
      <c r="D161" s="291"/>
      <c r="E161" s="291"/>
      <c r="F161" s="291"/>
      <c r="G161" s="291"/>
      <c r="H161" s="291"/>
      <c r="I161" s="291"/>
      <c r="J161" s="291"/>
      <c r="K161" s="291"/>
    </row>
    <row r="162" spans="2:11" ht="7.5" customHeight="1">
      <c r="B162" s="268"/>
      <c r="C162" s="269"/>
      <c r="D162" s="269"/>
      <c r="E162" s="269"/>
      <c r="F162" s="269"/>
      <c r="G162" s="269"/>
      <c r="H162" s="269"/>
      <c r="I162" s="269"/>
      <c r="J162" s="269"/>
      <c r="K162" s="270"/>
    </row>
    <row r="163" spans="2:11" ht="45" customHeight="1">
      <c r="B163" s="271"/>
      <c r="C163" s="272" t="s">
        <v>543</v>
      </c>
      <c r="D163" s="272"/>
      <c r="E163" s="272"/>
      <c r="F163" s="272"/>
      <c r="G163" s="272"/>
      <c r="H163" s="272"/>
      <c r="I163" s="272"/>
      <c r="J163" s="272"/>
      <c r="K163" s="273"/>
    </row>
    <row r="164" spans="2:11" ht="17.25" customHeight="1">
      <c r="B164" s="271"/>
      <c r="C164" s="298" t="s">
        <v>472</v>
      </c>
      <c r="D164" s="298"/>
      <c r="E164" s="298"/>
      <c r="F164" s="298" t="s">
        <v>473</v>
      </c>
      <c r="G164" s="335"/>
      <c r="H164" s="336" t="s">
        <v>107</v>
      </c>
      <c r="I164" s="336" t="s">
        <v>56</v>
      </c>
      <c r="J164" s="298" t="s">
        <v>474</v>
      </c>
      <c r="K164" s="273"/>
    </row>
    <row r="165" spans="2:11" ht="17.25" customHeight="1">
      <c r="B165" s="275"/>
      <c r="C165" s="300" t="s">
        <v>475</v>
      </c>
      <c r="D165" s="300"/>
      <c r="E165" s="300"/>
      <c r="F165" s="301" t="s">
        <v>476</v>
      </c>
      <c r="G165" s="337"/>
      <c r="H165" s="338"/>
      <c r="I165" s="338"/>
      <c r="J165" s="300" t="s">
        <v>477</v>
      </c>
      <c r="K165" s="277"/>
    </row>
    <row r="166" spans="2:11" ht="5.25" customHeight="1">
      <c r="B166" s="306"/>
      <c r="C166" s="303"/>
      <c r="D166" s="303"/>
      <c r="E166" s="303"/>
      <c r="F166" s="303"/>
      <c r="G166" s="304"/>
      <c r="H166" s="303"/>
      <c r="I166" s="303"/>
      <c r="J166" s="303"/>
      <c r="K166" s="327"/>
    </row>
    <row r="167" spans="2:11" ht="15" customHeight="1">
      <c r="B167" s="306"/>
      <c r="C167" s="284" t="s">
        <v>481</v>
      </c>
      <c r="D167" s="284"/>
      <c r="E167" s="284"/>
      <c r="F167" s="305" t="s">
        <v>478</v>
      </c>
      <c r="G167" s="284"/>
      <c r="H167" s="284" t="s">
        <v>517</v>
      </c>
      <c r="I167" s="284" t="s">
        <v>480</v>
      </c>
      <c r="J167" s="284">
        <v>120</v>
      </c>
      <c r="K167" s="327"/>
    </row>
    <row r="168" spans="2:11" ht="15" customHeight="1">
      <c r="B168" s="306"/>
      <c r="C168" s="284" t="s">
        <v>526</v>
      </c>
      <c r="D168" s="284"/>
      <c r="E168" s="284"/>
      <c r="F168" s="305" t="s">
        <v>478</v>
      </c>
      <c r="G168" s="284"/>
      <c r="H168" s="284" t="s">
        <v>527</v>
      </c>
      <c r="I168" s="284" t="s">
        <v>480</v>
      </c>
      <c r="J168" s="284" t="s">
        <v>528</v>
      </c>
      <c r="K168" s="327"/>
    </row>
    <row r="169" spans="2:11" ht="15" customHeight="1">
      <c r="B169" s="306"/>
      <c r="C169" s="284" t="s">
        <v>427</v>
      </c>
      <c r="D169" s="284"/>
      <c r="E169" s="284"/>
      <c r="F169" s="305" t="s">
        <v>478</v>
      </c>
      <c r="G169" s="284"/>
      <c r="H169" s="284" t="s">
        <v>544</v>
      </c>
      <c r="I169" s="284" t="s">
        <v>480</v>
      </c>
      <c r="J169" s="284" t="s">
        <v>528</v>
      </c>
      <c r="K169" s="327"/>
    </row>
    <row r="170" spans="2:11" ht="15" customHeight="1">
      <c r="B170" s="306"/>
      <c r="C170" s="284" t="s">
        <v>483</v>
      </c>
      <c r="D170" s="284"/>
      <c r="E170" s="284"/>
      <c r="F170" s="305" t="s">
        <v>484</v>
      </c>
      <c r="G170" s="284"/>
      <c r="H170" s="284" t="s">
        <v>544</v>
      </c>
      <c r="I170" s="284" t="s">
        <v>480</v>
      </c>
      <c r="J170" s="284">
        <v>50</v>
      </c>
      <c r="K170" s="327"/>
    </row>
    <row r="171" spans="2:11" ht="15" customHeight="1">
      <c r="B171" s="306"/>
      <c r="C171" s="284" t="s">
        <v>486</v>
      </c>
      <c r="D171" s="284"/>
      <c r="E171" s="284"/>
      <c r="F171" s="305" t="s">
        <v>478</v>
      </c>
      <c r="G171" s="284"/>
      <c r="H171" s="284" t="s">
        <v>544</v>
      </c>
      <c r="I171" s="284" t="s">
        <v>488</v>
      </c>
      <c r="J171" s="284"/>
      <c r="K171" s="327"/>
    </row>
    <row r="172" spans="2:11" ht="15" customHeight="1">
      <c r="B172" s="306"/>
      <c r="C172" s="284" t="s">
        <v>497</v>
      </c>
      <c r="D172" s="284"/>
      <c r="E172" s="284"/>
      <c r="F172" s="305" t="s">
        <v>484</v>
      </c>
      <c r="G172" s="284"/>
      <c r="H172" s="284" t="s">
        <v>544</v>
      </c>
      <c r="I172" s="284" t="s">
        <v>480</v>
      </c>
      <c r="J172" s="284">
        <v>50</v>
      </c>
      <c r="K172" s="327"/>
    </row>
    <row r="173" spans="2:11" ht="15" customHeight="1">
      <c r="B173" s="306"/>
      <c r="C173" s="284" t="s">
        <v>505</v>
      </c>
      <c r="D173" s="284"/>
      <c r="E173" s="284"/>
      <c r="F173" s="305" t="s">
        <v>484</v>
      </c>
      <c r="G173" s="284"/>
      <c r="H173" s="284" t="s">
        <v>544</v>
      </c>
      <c r="I173" s="284" t="s">
        <v>480</v>
      </c>
      <c r="J173" s="284">
        <v>50</v>
      </c>
      <c r="K173" s="327"/>
    </row>
    <row r="174" spans="2:11" ht="15" customHeight="1">
      <c r="B174" s="306"/>
      <c r="C174" s="284" t="s">
        <v>503</v>
      </c>
      <c r="D174" s="284"/>
      <c r="E174" s="284"/>
      <c r="F174" s="305" t="s">
        <v>484</v>
      </c>
      <c r="G174" s="284"/>
      <c r="H174" s="284" t="s">
        <v>544</v>
      </c>
      <c r="I174" s="284" t="s">
        <v>480</v>
      </c>
      <c r="J174" s="284">
        <v>50</v>
      </c>
      <c r="K174" s="327"/>
    </row>
    <row r="175" spans="2:11" ht="15" customHeight="1">
      <c r="B175" s="306"/>
      <c r="C175" s="284" t="s">
        <v>106</v>
      </c>
      <c r="D175" s="284"/>
      <c r="E175" s="284"/>
      <c r="F175" s="305" t="s">
        <v>478</v>
      </c>
      <c r="G175" s="284"/>
      <c r="H175" s="284" t="s">
        <v>545</v>
      </c>
      <c r="I175" s="284" t="s">
        <v>546</v>
      </c>
      <c r="J175" s="284"/>
      <c r="K175" s="327"/>
    </row>
    <row r="176" spans="2:11" ht="15" customHeight="1">
      <c r="B176" s="306"/>
      <c r="C176" s="284" t="s">
        <v>56</v>
      </c>
      <c r="D176" s="284"/>
      <c r="E176" s="284"/>
      <c r="F176" s="305" t="s">
        <v>478</v>
      </c>
      <c r="G176" s="284"/>
      <c r="H176" s="284" t="s">
        <v>547</v>
      </c>
      <c r="I176" s="284" t="s">
        <v>548</v>
      </c>
      <c r="J176" s="284">
        <v>1</v>
      </c>
      <c r="K176" s="327"/>
    </row>
    <row r="177" spans="2:11" ht="15" customHeight="1">
      <c r="B177" s="306"/>
      <c r="C177" s="284" t="s">
        <v>52</v>
      </c>
      <c r="D177" s="284"/>
      <c r="E177" s="284"/>
      <c r="F177" s="305" t="s">
        <v>478</v>
      </c>
      <c r="G177" s="284"/>
      <c r="H177" s="284" t="s">
        <v>549</v>
      </c>
      <c r="I177" s="284" t="s">
        <v>480</v>
      </c>
      <c r="J177" s="284">
        <v>20</v>
      </c>
      <c r="K177" s="327"/>
    </row>
    <row r="178" spans="2:11" ht="15" customHeight="1">
      <c r="B178" s="306"/>
      <c r="C178" s="284" t="s">
        <v>107</v>
      </c>
      <c r="D178" s="284"/>
      <c r="E178" s="284"/>
      <c r="F178" s="305" t="s">
        <v>478</v>
      </c>
      <c r="G178" s="284"/>
      <c r="H178" s="284" t="s">
        <v>550</v>
      </c>
      <c r="I178" s="284" t="s">
        <v>480</v>
      </c>
      <c r="J178" s="284">
        <v>255</v>
      </c>
      <c r="K178" s="327"/>
    </row>
    <row r="179" spans="2:11" ht="15" customHeight="1">
      <c r="B179" s="306"/>
      <c r="C179" s="284" t="s">
        <v>108</v>
      </c>
      <c r="D179" s="284"/>
      <c r="E179" s="284"/>
      <c r="F179" s="305" t="s">
        <v>478</v>
      </c>
      <c r="G179" s="284"/>
      <c r="H179" s="284" t="s">
        <v>443</v>
      </c>
      <c r="I179" s="284" t="s">
        <v>480</v>
      </c>
      <c r="J179" s="284">
        <v>10</v>
      </c>
      <c r="K179" s="327"/>
    </row>
    <row r="180" spans="2:11" ht="15" customHeight="1">
      <c r="B180" s="306"/>
      <c r="C180" s="284" t="s">
        <v>109</v>
      </c>
      <c r="D180" s="284"/>
      <c r="E180" s="284"/>
      <c r="F180" s="305" t="s">
        <v>478</v>
      </c>
      <c r="G180" s="284"/>
      <c r="H180" s="284" t="s">
        <v>551</v>
      </c>
      <c r="I180" s="284" t="s">
        <v>512</v>
      </c>
      <c r="J180" s="284"/>
      <c r="K180" s="327"/>
    </row>
    <row r="181" spans="2:11" ht="15" customHeight="1">
      <c r="B181" s="306"/>
      <c r="C181" s="284" t="s">
        <v>552</v>
      </c>
      <c r="D181" s="284"/>
      <c r="E181" s="284"/>
      <c r="F181" s="305" t="s">
        <v>478</v>
      </c>
      <c r="G181" s="284"/>
      <c r="H181" s="284" t="s">
        <v>553</v>
      </c>
      <c r="I181" s="284" t="s">
        <v>512</v>
      </c>
      <c r="J181" s="284"/>
      <c r="K181" s="327"/>
    </row>
    <row r="182" spans="2:11" ht="15" customHeight="1">
      <c r="B182" s="306"/>
      <c r="C182" s="284" t="s">
        <v>541</v>
      </c>
      <c r="D182" s="284"/>
      <c r="E182" s="284"/>
      <c r="F182" s="305" t="s">
        <v>478</v>
      </c>
      <c r="G182" s="284"/>
      <c r="H182" s="284" t="s">
        <v>554</v>
      </c>
      <c r="I182" s="284" t="s">
        <v>512</v>
      </c>
      <c r="J182" s="284"/>
      <c r="K182" s="327"/>
    </row>
    <row r="183" spans="2:11" ht="15" customHeight="1">
      <c r="B183" s="306"/>
      <c r="C183" s="284" t="s">
        <v>111</v>
      </c>
      <c r="D183" s="284"/>
      <c r="E183" s="284"/>
      <c r="F183" s="305" t="s">
        <v>484</v>
      </c>
      <c r="G183" s="284"/>
      <c r="H183" s="284" t="s">
        <v>555</v>
      </c>
      <c r="I183" s="284" t="s">
        <v>480</v>
      </c>
      <c r="J183" s="284">
        <v>50</v>
      </c>
      <c r="K183" s="327"/>
    </row>
    <row r="184" spans="2:11" ht="15" customHeight="1">
      <c r="B184" s="306"/>
      <c r="C184" s="284" t="s">
        <v>556</v>
      </c>
      <c r="D184" s="284"/>
      <c r="E184" s="284"/>
      <c r="F184" s="305" t="s">
        <v>484</v>
      </c>
      <c r="G184" s="284"/>
      <c r="H184" s="284" t="s">
        <v>557</v>
      </c>
      <c r="I184" s="284" t="s">
        <v>558</v>
      </c>
      <c r="J184" s="284"/>
      <c r="K184" s="327"/>
    </row>
    <row r="185" spans="2:11" ht="15" customHeight="1">
      <c r="B185" s="306"/>
      <c r="C185" s="284" t="s">
        <v>559</v>
      </c>
      <c r="D185" s="284"/>
      <c r="E185" s="284"/>
      <c r="F185" s="305" t="s">
        <v>484</v>
      </c>
      <c r="G185" s="284"/>
      <c r="H185" s="284" t="s">
        <v>560</v>
      </c>
      <c r="I185" s="284" t="s">
        <v>558</v>
      </c>
      <c r="J185" s="284"/>
      <c r="K185" s="327"/>
    </row>
    <row r="186" spans="2:11" ht="15" customHeight="1">
      <c r="B186" s="306"/>
      <c r="C186" s="284" t="s">
        <v>561</v>
      </c>
      <c r="D186" s="284"/>
      <c r="E186" s="284"/>
      <c r="F186" s="305" t="s">
        <v>484</v>
      </c>
      <c r="G186" s="284"/>
      <c r="H186" s="284" t="s">
        <v>562</v>
      </c>
      <c r="I186" s="284" t="s">
        <v>558</v>
      </c>
      <c r="J186" s="284"/>
      <c r="K186" s="327"/>
    </row>
    <row r="187" spans="2:11" ht="15" customHeight="1">
      <c r="B187" s="306"/>
      <c r="C187" s="339" t="s">
        <v>563</v>
      </c>
      <c r="D187" s="284"/>
      <c r="E187" s="284"/>
      <c r="F187" s="305" t="s">
        <v>484</v>
      </c>
      <c r="G187" s="284"/>
      <c r="H187" s="284" t="s">
        <v>564</v>
      </c>
      <c r="I187" s="284" t="s">
        <v>565</v>
      </c>
      <c r="J187" s="340" t="s">
        <v>566</v>
      </c>
      <c r="K187" s="327"/>
    </row>
    <row r="188" spans="2:11" ht="15" customHeight="1">
      <c r="B188" s="333"/>
      <c r="C188" s="341"/>
      <c r="D188" s="315"/>
      <c r="E188" s="315"/>
      <c r="F188" s="315"/>
      <c r="G188" s="315"/>
      <c r="H188" s="315"/>
      <c r="I188" s="315"/>
      <c r="J188" s="315"/>
      <c r="K188" s="334"/>
    </row>
    <row r="189" spans="2:11" ht="18.75" customHeight="1">
      <c r="B189" s="342"/>
      <c r="C189" s="343"/>
      <c r="D189" s="343"/>
      <c r="E189" s="343"/>
      <c r="F189" s="344"/>
      <c r="G189" s="284"/>
      <c r="H189" s="284"/>
      <c r="I189" s="284"/>
      <c r="J189" s="284"/>
      <c r="K189" s="281"/>
    </row>
    <row r="190" spans="2:11" ht="18.75" customHeight="1">
      <c r="B190" s="281"/>
      <c r="C190" s="284"/>
      <c r="D190" s="284"/>
      <c r="E190" s="284"/>
      <c r="F190" s="305"/>
      <c r="G190" s="284"/>
      <c r="H190" s="284"/>
      <c r="I190" s="284"/>
      <c r="J190" s="284"/>
      <c r="K190" s="281"/>
    </row>
    <row r="191" spans="2:11" ht="18.75" customHeight="1">
      <c r="B191" s="291"/>
      <c r="C191" s="291"/>
      <c r="D191" s="291"/>
      <c r="E191" s="291"/>
      <c r="F191" s="291"/>
      <c r="G191" s="291"/>
      <c r="H191" s="291"/>
      <c r="I191" s="291"/>
      <c r="J191" s="291"/>
      <c r="K191" s="291"/>
    </row>
    <row r="192" spans="2:11" ht="13.5">
      <c r="B192" s="268"/>
      <c r="C192" s="269"/>
      <c r="D192" s="269"/>
      <c r="E192" s="269"/>
      <c r="F192" s="269"/>
      <c r="G192" s="269"/>
      <c r="H192" s="269"/>
      <c r="I192" s="269"/>
      <c r="J192" s="269"/>
      <c r="K192" s="270"/>
    </row>
    <row r="193" spans="2:11" ht="21">
      <c r="B193" s="271"/>
      <c r="C193" s="272" t="s">
        <v>567</v>
      </c>
      <c r="D193" s="272"/>
      <c r="E193" s="272"/>
      <c r="F193" s="272"/>
      <c r="G193" s="272"/>
      <c r="H193" s="272"/>
      <c r="I193" s="272"/>
      <c r="J193" s="272"/>
      <c r="K193" s="273"/>
    </row>
    <row r="194" spans="2:11" ht="25.5" customHeight="1">
      <c r="B194" s="271"/>
      <c r="C194" s="345" t="s">
        <v>568</v>
      </c>
      <c r="D194" s="345"/>
      <c r="E194" s="345"/>
      <c r="F194" s="345" t="s">
        <v>569</v>
      </c>
      <c r="G194" s="346"/>
      <c r="H194" s="347" t="s">
        <v>570</v>
      </c>
      <c r="I194" s="347"/>
      <c r="J194" s="347"/>
      <c r="K194" s="273"/>
    </row>
    <row r="195" spans="2:11" ht="5.25" customHeight="1">
      <c r="B195" s="306"/>
      <c r="C195" s="303"/>
      <c r="D195" s="303"/>
      <c r="E195" s="303"/>
      <c r="F195" s="303"/>
      <c r="G195" s="284"/>
      <c r="H195" s="303"/>
      <c r="I195" s="303"/>
      <c r="J195" s="303"/>
      <c r="K195" s="327"/>
    </row>
    <row r="196" spans="2:11" ht="15" customHeight="1">
      <c r="B196" s="306"/>
      <c r="C196" s="284" t="s">
        <v>571</v>
      </c>
      <c r="D196" s="284"/>
      <c r="E196" s="284"/>
      <c r="F196" s="305" t="s">
        <v>42</v>
      </c>
      <c r="G196" s="284"/>
      <c r="H196" s="348" t="s">
        <v>572</v>
      </c>
      <c r="I196" s="348"/>
      <c r="J196" s="348"/>
      <c r="K196" s="327"/>
    </row>
    <row r="197" spans="2:11" ht="15" customHeight="1">
      <c r="B197" s="306"/>
      <c r="C197" s="312"/>
      <c r="D197" s="284"/>
      <c r="E197" s="284"/>
      <c r="F197" s="305" t="s">
        <v>43</v>
      </c>
      <c r="G197" s="284"/>
      <c r="H197" s="348" t="s">
        <v>573</v>
      </c>
      <c r="I197" s="348"/>
      <c r="J197" s="348"/>
      <c r="K197" s="327"/>
    </row>
    <row r="198" spans="2:11" ht="15" customHeight="1">
      <c r="B198" s="306"/>
      <c r="C198" s="312"/>
      <c r="D198" s="284"/>
      <c r="E198" s="284"/>
      <c r="F198" s="305" t="s">
        <v>46</v>
      </c>
      <c r="G198" s="284"/>
      <c r="H198" s="348" t="s">
        <v>574</v>
      </c>
      <c r="I198" s="348"/>
      <c r="J198" s="348"/>
      <c r="K198" s="327"/>
    </row>
    <row r="199" spans="2:11" ht="15" customHeight="1">
      <c r="B199" s="306"/>
      <c r="C199" s="284"/>
      <c r="D199" s="284"/>
      <c r="E199" s="284"/>
      <c r="F199" s="305" t="s">
        <v>44</v>
      </c>
      <c r="G199" s="284"/>
      <c r="H199" s="348" t="s">
        <v>575</v>
      </c>
      <c r="I199" s="348"/>
      <c r="J199" s="348"/>
      <c r="K199" s="327"/>
    </row>
    <row r="200" spans="2:11" ht="15" customHeight="1">
      <c r="B200" s="306"/>
      <c r="C200" s="284"/>
      <c r="D200" s="284"/>
      <c r="E200" s="284"/>
      <c r="F200" s="305" t="s">
        <v>45</v>
      </c>
      <c r="G200" s="284"/>
      <c r="H200" s="348" t="s">
        <v>576</v>
      </c>
      <c r="I200" s="348"/>
      <c r="J200" s="348"/>
      <c r="K200" s="327"/>
    </row>
    <row r="201" spans="2:11" ht="15" customHeight="1">
      <c r="B201" s="306"/>
      <c r="C201" s="284"/>
      <c r="D201" s="284"/>
      <c r="E201" s="284"/>
      <c r="F201" s="305"/>
      <c r="G201" s="284"/>
      <c r="H201" s="284"/>
      <c r="I201" s="284"/>
      <c r="J201" s="284"/>
      <c r="K201" s="327"/>
    </row>
    <row r="202" spans="2:11" ht="15" customHeight="1">
      <c r="B202" s="306"/>
      <c r="C202" s="284" t="s">
        <v>524</v>
      </c>
      <c r="D202" s="284"/>
      <c r="E202" s="284"/>
      <c r="F202" s="305" t="s">
        <v>77</v>
      </c>
      <c r="G202" s="284"/>
      <c r="H202" s="348" t="s">
        <v>577</v>
      </c>
      <c r="I202" s="348"/>
      <c r="J202" s="348"/>
      <c r="K202" s="327"/>
    </row>
    <row r="203" spans="2:11" ht="15" customHeight="1">
      <c r="B203" s="306"/>
      <c r="C203" s="312"/>
      <c r="D203" s="284"/>
      <c r="E203" s="284"/>
      <c r="F203" s="305" t="s">
        <v>421</v>
      </c>
      <c r="G203" s="284"/>
      <c r="H203" s="348" t="s">
        <v>422</v>
      </c>
      <c r="I203" s="348"/>
      <c r="J203" s="348"/>
      <c r="K203" s="327"/>
    </row>
    <row r="204" spans="2:11" ht="15" customHeight="1">
      <c r="B204" s="306"/>
      <c r="C204" s="284"/>
      <c r="D204" s="284"/>
      <c r="E204" s="284"/>
      <c r="F204" s="305" t="s">
        <v>419</v>
      </c>
      <c r="G204" s="284"/>
      <c r="H204" s="348" t="s">
        <v>578</v>
      </c>
      <c r="I204" s="348"/>
      <c r="J204" s="348"/>
      <c r="K204" s="327"/>
    </row>
    <row r="205" spans="2:11" ht="15" customHeight="1">
      <c r="B205" s="349"/>
      <c r="C205" s="312"/>
      <c r="D205" s="312"/>
      <c r="E205" s="312"/>
      <c r="F205" s="305" t="s">
        <v>423</v>
      </c>
      <c r="G205" s="290"/>
      <c r="H205" s="350" t="s">
        <v>424</v>
      </c>
      <c r="I205" s="350"/>
      <c r="J205" s="350"/>
      <c r="K205" s="351"/>
    </row>
    <row r="206" spans="2:11" ht="15" customHeight="1">
      <c r="B206" s="349"/>
      <c r="C206" s="312"/>
      <c r="D206" s="312"/>
      <c r="E206" s="312"/>
      <c r="F206" s="305" t="s">
        <v>425</v>
      </c>
      <c r="G206" s="290"/>
      <c r="H206" s="350" t="s">
        <v>579</v>
      </c>
      <c r="I206" s="350"/>
      <c r="J206" s="350"/>
      <c r="K206" s="351"/>
    </row>
    <row r="207" spans="2:11" ht="15" customHeight="1">
      <c r="B207" s="349"/>
      <c r="C207" s="312"/>
      <c r="D207" s="312"/>
      <c r="E207" s="312"/>
      <c r="F207" s="352"/>
      <c r="G207" s="290"/>
      <c r="H207" s="353"/>
      <c r="I207" s="353"/>
      <c r="J207" s="353"/>
      <c r="K207" s="351"/>
    </row>
    <row r="208" spans="2:11" ht="15" customHeight="1">
      <c r="B208" s="349"/>
      <c r="C208" s="284" t="s">
        <v>548</v>
      </c>
      <c r="D208" s="312"/>
      <c r="E208" s="312"/>
      <c r="F208" s="305">
        <v>1</v>
      </c>
      <c r="G208" s="290"/>
      <c r="H208" s="350" t="s">
        <v>580</v>
      </c>
      <c r="I208" s="350"/>
      <c r="J208" s="350"/>
      <c r="K208" s="351"/>
    </row>
    <row r="209" spans="2:11" ht="15" customHeight="1">
      <c r="B209" s="349"/>
      <c r="C209" s="312"/>
      <c r="D209" s="312"/>
      <c r="E209" s="312"/>
      <c r="F209" s="305">
        <v>2</v>
      </c>
      <c r="G209" s="290"/>
      <c r="H209" s="350" t="s">
        <v>581</v>
      </c>
      <c r="I209" s="350"/>
      <c r="J209" s="350"/>
      <c r="K209" s="351"/>
    </row>
    <row r="210" spans="2:11" ht="15" customHeight="1">
      <c r="B210" s="349"/>
      <c r="C210" s="312"/>
      <c r="D210" s="312"/>
      <c r="E210" s="312"/>
      <c r="F210" s="305">
        <v>3</v>
      </c>
      <c r="G210" s="290"/>
      <c r="H210" s="350" t="s">
        <v>582</v>
      </c>
      <c r="I210" s="350"/>
      <c r="J210" s="350"/>
      <c r="K210" s="351"/>
    </row>
    <row r="211" spans="2:11" ht="15" customHeight="1">
      <c r="B211" s="349"/>
      <c r="C211" s="312"/>
      <c r="D211" s="312"/>
      <c r="E211" s="312"/>
      <c r="F211" s="305">
        <v>4</v>
      </c>
      <c r="G211" s="290"/>
      <c r="H211" s="350" t="s">
        <v>583</v>
      </c>
      <c r="I211" s="350"/>
      <c r="J211" s="350"/>
      <c r="K211" s="351"/>
    </row>
    <row r="212" spans="2:11" ht="12.75" customHeight="1">
      <c r="B212" s="354"/>
      <c r="C212" s="355"/>
      <c r="D212" s="355"/>
      <c r="E212" s="355"/>
      <c r="F212" s="355"/>
      <c r="G212" s="355"/>
      <c r="H212" s="355"/>
      <c r="I212" s="355"/>
      <c r="J212" s="355"/>
      <c r="K212" s="356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MARTIN-PC\Růžička</dc:creator>
  <cp:keywords/>
  <dc:description/>
  <cp:lastModifiedBy>Růžička</cp:lastModifiedBy>
  <dcterms:created xsi:type="dcterms:W3CDTF">2016-05-04T10:08:46Z</dcterms:created>
  <dcterms:modified xsi:type="dcterms:W3CDTF">2016-05-04T10:09:01Z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